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S:\Animal Care\Animal Care\Animal Care\Animal Care Reports\"/>
    </mc:Choice>
  </mc:AlternateContent>
  <xr:revisionPtr revIDLastSave="0" documentId="13_ncr:1_{EC9D21B8-ED6E-4D17-9F5E-AE2196EFB31A}" xr6:coauthVersionLast="47" xr6:coauthVersionMax="47" xr10:uidLastSave="{00000000-0000-0000-0000-000000000000}"/>
  <bookViews>
    <workbookView xWindow="-28920" yWindow="-120" windowWidth="29040" windowHeight="15840" xr2:uid="{3DB0B1DF-DC20-4C68-9CE3-2ADEDC4BF8B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36" i="1" l="1"/>
  <c r="I10" i="1"/>
  <c r="N32" i="1"/>
  <c r="N31" i="1"/>
  <c r="N11" i="1"/>
  <c r="N10" i="1"/>
  <c r="M32" i="1"/>
  <c r="M31" i="1"/>
  <c r="M11" i="1"/>
  <c r="M10" i="1"/>
  <c r="L32" i="1"/>
  <c r="L31" i="1"/>
  <c r="L11" i="1"/>
  <c r="L10" i="1"/>
  <c r="K32" i="1"/>
  <c r="K31" i="1"/>
  <c r="K11" i="1"/>
  <c r="K10" i="1"/>
  <c r="J32" i="1"/>
  <c r="I11" i="1"/>
  <c r="I32" i="1"/>
  <c r="H32" i="1"/>
  <c r="J31" i="1"/>
  <c r="J11" i="1"/>
  <c r="J10" i="1"/>
  <c r="I31" i="1" l="1"/>
  <c r="H31" i="1" l="1"/>
  <c r="H11" i="1" l="1"/>
  <c r="I3" i="1" s="1"/>
  <c r="J3" i="1" s="1"/>
  <c r="H10" i="1"/>
  <c r="I2" i="1" s="1"/>
  <c r="G32" i="1"/>
  <c r="G31" i="1"/>
  <c r="G11" i="1"/>
  <c r="G10" i="1"/>
  <c r="F32" i="1"/>
  <c r="F31" i="1"/>
  <c r="F11" i="1"/>
  <c r="F10" i="1"/>
  <c r="E32" i="1"/>
  <c r="E31" i="1"/>
  <c r="E11" i="1"/>
  <c r="E10" i="1"/>
  <c r="O102" i="1"/>
  <c r="O101" i="1"/>
  <c r="O66" i="1"/>
  <c r="D98" i="1" l="1"/>
  <c r="D32" i="1"/>
  <c r="D72" i="1" s="1"/>
  <c r="D31" i="1"/>
  <c r="D71" i="1"/>
  <c r="D11" i="1"/>
  <c r="D10" i="1"/>
  <c r="C32" i="1"/>
  <c r="C72" i="1" s="1"/>
  <c r="C31" i="1"/>
  <c r="C71" i="1" s="1"/>
  <c r="C11" i="1"/>
  <c r="O11" i="1" s="1"/>
  <c r="C10" i="1"/>
  <c r="O58" i="1"/>
  <c r="D5" i="1"/>
  <c r="E5" i="1"/>
  <c r="F5" i="1"/>
  <c r="G5" i="1"/>
  <c r="H5" i="1"/>
  <c r="I5" i="1"/>
  <c r="J5" i="1"/>
  <c r="K5" i="1"/>
  <c r="L5" i="1"/>
  <c r="M5" i="1"/>
  <c r="N5" i="1"/>
  <c r="C5" i="1"/>
  <c r="O100" i="1"/>
  <c r="O99" i="1"/>
  <c r="N98" i="1"/>
  <c r="M98" i="1"/>
  <c r="L98" i="1"/>
  <c r="K98" i="1"/>
  <c r="J98" i="1"/>
  <c r="I98" i="1"/>
  <c r="H98" i="1"/>
  <c r="G98" i="1"/>
  <c r="F98" i="1"/>
  <c r="E98" i="1"/>
  <c r="C98" i="1"/>
  <c r="O97" i="1"/>
  <c r="O96" i="1"/>
  <c r="O95" i="1"/>
  <c r="O94" i="1"/>
  <c r="O93" i="1"/>
  <c r="N92" i="1"/>
  <c r="M92" i="1"/>
  <c r="L92" i="1"/>
  <c r="K92" i="1"/>
  <c r="J92" i="1"/>
  <c r="I92" i="1"/>
  <c r="H92" i="1"/>
  <c r="G92" i="1"/>
  <c r="F92" i="1"/>
  <c r="E92" i="1"/>
  <c r="D92" i="1"/>
  <c r="C92" i="1"/>
  <c r="O91" i="1"/>
  <c r="O90" i="1"/>
  <c r="O89" i="1"/>
  <c r="O88" i="1"/>
  <c r="O87" i="1"/>
  <c r="N86" i="1"/>
  <c r="M86" i="1"/>
  <c r="L86" i="1"/>
  <c r="K86" i="1"/>
  <c r="J86" i="1"/>
  <c r="I86" i="1"/>
  <c r="H86" i="1"/>
  <c r="G86" i="1"/>
  <c r="F86" i="1"/>
  <c r="E86" i="1"/>
  <c r="D86" i="1"/>
  <c r="C86" i="1"/>
  <c r="O85" i="1"/>
  <c r="O84" i="1"/>
  <c r="O83" i="1"/>
  <c r="O82" i="1"/>
  <c r="O81" i="1"/>
  <c r="N80" i="1"/>
  <c r="M80" i="1"/>
  <c r="L80" i="1"/>
  <c r="K80" i="1"/>
  <c r="J80" i="1"/>
  <c r="I80" i="1"/>
  <c r="H80" i="1"/>
  <c r="G80" i="1"/>
  <c r="F80" i="1"/>
  <c r="E80" i="1"/>
  <c r="D80" i="1"/>
  <c r="C80" i="1"/>
  <c r="O79" i="1"/>
  <c r="O78" i="1"/>
  <c r="O77" i="1"/>
  <c r="O76" i="1"/>
  <c r="O75" i="1"/>
  <c r="M72" i="1"/>
  <c r="L72" i="1"/>
  <c r="N71" i="1"/>
  <c r="M71" i="1"/>
  <c r="E71" i="1"/>
  <c r="N69" i="1"/>
  <c r="M69" i="1"/>
  <c r="L69" i="1"/>
  <c r="K69" i="1"/>
  <c r="J69" i="1"/>
  <c r="I69" i="1"/>
  <c r="H69" i="1"/>
  <c r="G69" i="1"/>
  <c r="F69" i="1"/>
  <c r="E69" i="1"/>
  <c r="D69" i="1"/>
  <c r="C69" i="1"/>
  <c r="O68" i="1"/>
  <c r="O67" i="1"/>
  <c r="N64" i="1"/>
  <c r="M64" i="1"/>
  <c r="L64" i="1"/>
  <c r="K64" i="1"/>
  <c r="J64" i="1"/>
  <c r="I64" i="1"/>
  <c r="H64" i="1"/>
  <c r="G64" i="1"/>
  <c r="F64" i="1"/>
  <c r="E64" i="1"/>
  <c r="D64" i="1"/>
  <c r="C64" i="1"/>
  <c r="O63" i="1"/>
  <c r="O62" i="1"/>
  <c r="O61" i="1"/>
  <c r="N60" i="1"/>
  <c r="M60" i="1"/>
  <c r="L60" i="1"/>
  <c r="K60" i="1"/>
  <c r="J60" i="1"/>
  <c r="I60" i="1"/>
  <c r="H60" i="1"/>
  <c r="G60" i="1"/>
  <c r="F60" i="1"/>
  <c r="E60" i="1"/>
  <c r="D60" i="1"/>
  <c r="C60" i="1"/>
  <c r="O59" i="1"/>
  <c r="O57" i="1"/>
  <c r="O56" i="1"/>
  <c r="O55" i="1"/>
  <c r="N54" i="1"/>
  <c r="M54" i="1"/>
  <c r="L54" i="1"/>
  <c r="K54" i="1"/>
  <c r="J54" i="1"/>
  <c r="I54" i="1"/>
  <c r="H54" i="1"/>
  <c r="G54" i="1"/>
  <c r="F54" i="1"/>
  <c r="E54" i="1"/>
  <c r="D54" i="1"/>
  <c r="C54" i="1"/>
  <c r="O53" i="1"/>
  <c r="O52" i="1"/>
  <c r="O51" i="1"/>
  <c r="N50" i="1"/>
  <c r="M50" i="1"/>
  <c r="L50" i="1"/>
  <c r="K50" i="1"/>
  <c r="J50" i="1"/>
  <c r="I50" i="1"/>
  <c r="H50" i="1"/>
  <c r="G50" i="1"/>
  <c r="F50" i="1"/>
  <c r="E50" i="1"/>
  <c r="D50" i="1"/>
  <c r="C50" i="1"/>
  <c r="O49" i="1"/>
  <c r="O48" i="1"/>
  <c r="O47" i="1"/>
  <c r="N46" i="1"/>
  <c r="M46" i="1"/>
  <c r="L46" i="1"/>
  <c r="K46" i="1"/>
  <c r="J46" i="1"/>
  <c r="I46" i="1"/>
  <c r="H46" i="1"/>
  <c r="G46" i="1"/>
  <c r="F46" i="1"/>
  <c r="E46" i="1"/>
  <c r="D46" i="1"/>
  <c r="C46" i="1"/>
  <c r="O45" i="1"/>
  <c r="O44" i="1"/>
  <c r="O43" i="1"/>
  <c r="N42" i="1"/>
  <c r="M42" i="1"/>
  <c r="L42" i="1"/>
  <c r="K42" i="1"/>
  <c r="J42" i="1"/>
  <c r="I42" i="1"/>
  <c r="H42" i="1"/>
  <c r="G42" i="1"/>
  <c r="F42" i="1"/>
  <c r="E42" i="1"/>
  <c r="D42" i="1"/>
  <c r="C42" i="1"/>
  <c r="O41" i="1"/>
  <c r="O40" i="1"/>
  <c r="O39" i="1"/>
  <c r="N38" i="1"/>
  <c r="M38" i="1"/>
  <c r="L38" i="1"/>
  <c r="K38" i="1"/>
  <c r="J38" i="1"/>
  <c r="I38" i="1"/>
  <c r="H38" i="1"/>
  <c r="G38" i="1"/>
  <c r="F38" i="1"/>
  <c r="E38" i="1"/>
  <c r="D38" i="1"/>
  <c r="C38" i="1"/>
  <c r="O37" i="1"/>
  <c r="O35" i="1"/>
  <c r="M34" i="1"/>
  <c r="L34" i="1"/>
  <c r="O33" i="1"/>
  <c r="N72" i="1"/>
  <c r="K72" i="1"/>
  <c r="J72" i="1"/>
  <c r="I72" i="1"/>
  <c r="H72" i="1"/>
  <c r="G72" i="1"/>
  <c r="F72" i="1"/>
  <c r="E72" i="1"/>
  <c r="L71" i="1"/>
  <c r="K34" i="1"/>
  <c r="J34" i="1"/>
  <c r="I71" i="1"/>
  <c r="H34" i="1"/>
  <c r="G34" i="1"/>
  <c r="F34" i="1"/>
  <c r="N29" i="1"/>
  <c r="M29" i="1"/>
  <c r="L29" i="1"/>
  <c r="K29" i="1"/>
  <c r="J29" i="1"/>
  <c r="I29" i="1"/>
  <c r="H29" i="1"/>
  <c r="G29" i="1"/>
  <c r="F29" i="1"/>
  <c r="E29" i="1"/>
  <c r="D29" i="1"/>
  <c r="C29" i="1"/>
  <c r="O28" i="1"/>
  <c r="O27" i="1"/>
  <c r="O26" i="1"/>
  <c r="N25" i="1"/>
  <c r="M25" i="1"/>
  <c r="L25" i="1"/>
  <c r="K25" i="1"/>
  <c r="J25" i="1"/>
  <c r="I25" i="1"/>
  <c r="H25" i="1"/>
  <c r="G25" i="1"/>
  <c r="F25" i="1"/>
  <c r="E25" i="1"/>
  <c r="D25" i="1"/>
  <c r="C25" i="1"/>
  <c r="O24" i="1"/>
  <c r="O23" i="1"/>
  <c r="O22" i="1"/>
  <c r="N21" i="1"/>
  <c r="M21" i="1"/>
  <c r="L21" i="1"/>
  <c r="K21" i="1"/>
  <c r="J21" i="1"/>
  <c r="I21" i="1"/>
  <c r="H21" i="1"/>
  <c r="G21" i="1"/>
  <c r="F21" i="1"/>
  <c r="E21" i="1"/>
  <c r="D21" i="1"/>
  <c r="C21" i="1"/>
  <c r="O20" i="1"/>
  <c r="O19" i="1"/>
  <c r="O18" i="1"/>
  <c r="N17" i="1"/>
  <c r="M17" i="1"/>
  <c r="L17" i="1"/>
  <c r="K17" i="1"/>
  <c r="J17" i="1"/>
  <c r="I17" i="1"/>
  <c r="H17" i="1"/>
  <c r="G17" i="1"/>
  <c r="F17" i="1"/>
  <c r="E17" i="1"/>
  <c r="D17" i="1"/>
  <c r="C17" i="1"/>
  <c r="O16" i="1"/>
  <c r="O15" i="1"/>
  <c r="O14" i="1"/>
  <c r="H13" i="1"/>
  <c r="G13" i="1"/>
  <c r="O12" i="1"/>
  <c r="I13" i="1"/>
  <c r="N13" i="1"/>
  <c r="M13" i="1"/>
  <c r="L13" i="1"/>
  <c r="K13" i="1"/>
  <c r="J13" i="1"/>
  <c r="F13" i="1"/>
  <c r="E13" i="1"/>
  <c r="D13" i="1"/>
  <c r="N9" i="1"/>
  <c r="M9" i="1"/>
  <c r="L9" i="1"/>
  <c r="K9" i="1"/>
  <c r="J9" i="1"/>
  <c r="I9" i="1"/>
  <c r="H9" i="1"/>
  <c r="G9" i="1"/>
  <c r="F9" i="1"/>
  <c r="E9" i="1"/>
  <c r="D9" i="1"/>
  <c r="C9" i="1"/>
  <c r="O8" i="1"/>
  <c r="O7" i="1"/>
  <c r="O6" i="1"/>
  <c r="O54" i="1" l="1"/>
  <c r="O64" i="1"/>
  <c r="O69" i="1"/>
  <c r="O80" i="1"/>
  <c r="O38" i="1"/>
  <c r="O31" i="1"/>
  <c r="C34" i="1"/>
  <c r="C73" i="1" s="1"/>
  <c r="O29" i="1"/>
  <c r="C13" i="1"/>
  <c r="O13" i="1" s="1"/>
  <c r="O98" i="1"/>
  <c r="O92" i="1"/>
  <c r="O86" i="1"/>
  <c r="O60" i="1"/>
  <c r="O50" i="1"/>
  <c r="O42" i="1"/>
  <c r="K73" i="1"/>
  <c r="L73" i="1"/>
  <c r="M73" i="1"/>
  <c r="O25" i="1"/>
  <c r="O21" i="1"/>
  <c r="O17" i="1"/>
  <c r="O9" i="1"/>
  <c r="F73" i="1"/>
  <c r="G73" i="1"/>
  <c r="H73" i="1"/>
  <c r="O72" i="1"/>
  <c r="J73" i="1"/>
  <c r="E34" i="1"/>
  <c r="E73" i="1" s="1"/>
  <c r="I34" i="1"/>
  <c r="I73" i="1" s="1"/>
  <c r="J71" i="1"/>
  <c r="O32" i="1"/>
  <c r="N34" i="1"/>
  <c r="N73" i="1" s="1"/>
  <c r="O10" i="1"/>
  <c r="F71" i="1"/>
  <c r="K71" i="1"/>
  <c r="O46" i="1"/>
  <c r="D34" i="1"/>
  <c r="D73" i="1" s="1"/>
  <c r="G71" i="1"/>
  <c r="H71" i="1"/>
  <c r="O71" i="1" l="1"/>
  <c r="O34" i="1"/>
  <c r="O73" i="1" s="1"/>
</calcChain>
</file>

<file path=xl/sharedStrings.xml><?xml version="1.0" encoding="utf-8"?>
<sst xmlns="http://schemas.openxmlformats.org/spreadsheetml/2006/main" count="140" uniqueCount="71">
  <si>
    <t>Category</t>
  </si>
  <si>
    <t>Species</t>
  </si>
  <si>
    <t>TOTAL 2023</t>
  </si>
  <si>
    <t>Active Animal Inventory as of First of the Month</t>
  </si>
  <si>
    <t xml:space="preserve">Cat </t>
  </si>
  <si>
    <t xml:space="preserve">Dog </t>
  </si>
  <si>
    <t>Other</t>
  </si>
  <si>
    <t>Total</t>
  </si>
  <si>
    <t xml:space="preserve"> Intake Requests</t>
  </si>
  <si>
    <t>Cat</t>
  </si>
  <si>
    <t>Dog</t>
  </si>
  <si>
    <t>Intakes</t>
  </si>
  <si>
    <t>Stray (I)</t>
  </si>
  <si>
    <t>Transfer In</t>
  </si>
  <si>
    <t>Owner Surrender (I)</t>
  </si>
  <si>
    <t>Returns (I)</t>
  </si>
  <si>
    <t>Outcomes</t>
  </si>
  <si>
    <t>Adoptions (O)</t>
  </si>
  <si>
    <t>Transferred Out</t>
  </si>
  <si>
    <t>Return to Owner (O)</t>
  </si>
  <si>
    <t>Died (O)</t>
  </si>
  <si>
    <t>Dead on Arrival (O)</t>
  </si>
  <si>
    <t>Euthanasia (O)</t>
  </si>
  <si>
    <t>Cat (Medical)</t>
  </si>
  <si>
    <t>Cat (Behavior)</t>
  </si>
  <si>
    <t>Dog (Medical)</t>
  </si>
  <si>
    <t>Dog (Behavior)</t>
  </si>
  <si>
    <t>Other (O)</t>
  </si>
  <si>
    <t>Average Length of Stay</t>
  </si>
  <si>
    <t>Average</t>
  </si>
  <si>
    <t>Live Release Rate</t>
  </si>
  <si>
    <t>Clinic: Spay/Neuter (INHOUSE)</t>
  </si>
  <si>
    <t>Cat (spay)</t>
  </si>
  <si>
    <t>Cat (neuter)</t>
  </si>
  <si>
    <t>Dog (spay)</t>
  </si>
  <si>
    <t>Dog (neuter)</t>
  </si>
  <si>
    <t>Clinic: Spay/Neuter (PUBLIC)</t>
  </si>
  <si>
    <t>Clinic: Other In House Surgeries</t>
  </si>
  <si>
    <t>Amputations</t>
  </si>
  <si>
    <t xml:space="preserve">Enuclueation </t>
  </si>
  <si>
    <t>FHO</t>
  </si>
  <si>
    <t>Dental</t>
  </si>
  <si>
    <t>Clinic: Heartworm (INHOUSE)</t>
  </si>
  <si>
    <t>Negative Test</t>
  </si>
  <si>
    <t>Positive Test</t>
  </si>
  <si>
    <t>Immiticide Treatment</t>
  </si>
  <si>
    <t>Clinic: Exams/treatments (INHOUSE)</t>
  </si>
  <si>
    <t>Vet</t>
  </si>
  <si>
    <t>Assistants/Techs</t>
  </si>
  <si>
    <t>Public exams (non vaccine clinic)</t>
  </si>
  <si>
    <t>Public exams (vaccine clinics)</t>
  </si>
  <si>
    <t>TOTAL 2024</t>
  </si>
  <si>
    <t xml:space="preserve">January Dog intakes down due to kennel Construction </t>
  </si>
  <si>
    <t>January public down due to weather and Dr. M ACL</t>
  </si>
  <si>
    <t>Pet Pantry donations (Public)</t>
  </si>
  <si>
    <t>Pet Pantry donations (Rescue groups)</t>
  </si>
  <si>
    <t>public sx down- 1 vet multiple months in the year</t>
  </si>
  <si>
    <t xml:space="preserve">September public sx down due to only 3 relief vets the whole month </t>
  </si>
  <si>
    <t>Vax clinic # down possibly- no drive through in June, 1 vet multiple months in the year</t>
  </si>
  <si>
    <t>October dog intakes down due to short staffing</t>
  </si>
  <si>
    <t>Immiticide tx # of injections, NOT # of pets treated</t>
  </si>
  <si>
    <t>Unbilical hernia repair and entropion repairs listed under "Other" surgeries in report</t>
  </si>
  <si>
    <t>Intake by condition</t>
  </si>
  <si>
    <t>Appears Normal/Healthy- 752</t>
  </si>
  <si>
    <t>Needs Medical Attention/Underweight-83</t>
  </si>
  <si>
    <t>5 public Humane Euthanasia</t>
  </si>
  <si>
    <t>Other Public Stats</t>
  </si>
  <si>
    <t>305 Microchips implanted</t>
  </si>
  <si>
    <t>13 public pets treated for Heartworms</t>
  </si>
  <si>
    <t>26 animals received services to prevent surrender to the shelter</t>
  </si>
  <si>
    <t>General Notes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</si>
</sst>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rgb="FF000000"/>
      <name val="Aptos"/>
      <family val="2"/>
    </font>
    <font>
      <b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34998626667073579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100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17" fontId="0" fillId="2" borderId="1" xfId="0" applyNumberForma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4" borderId="6" xfId="0" applyFill="1" applyBorder="1" applyAlignment="1">
      <alignment horizontal="center" vertical="center"/>
    </xf>
    <xf numFmtId="0" fontId="0" fillId="4" borderId="7" xfId="0" applyFill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4" borderId="10" xfId="0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5" borderId="9" xfId="0" applyFont="1" applyFill="1" applyBorder="1" applyAlignment="1">
      <alignment horizontal="center" vertical="center"/>
    </xf>
    <xf numFmtId="0" fontId="0" fillId="5" borderId="10" xfId="0" applyFill="1" applyBorder="1" applyAlignment="1">
      <alignment horizontal="center" vertical="center"/>
    </xf>
    <xf numFmtId="0" fontId="0" fillId="4" borderId="12" xfId="0" applyFill="1" applyBorder="1" applyAlignment="1">
      <alignment horizontal="center" vertical="center"/>
    </xf>
    <xf numFmtId="0" fontId="0" fillId="4" borderId="13" xfId="0" applyFill="1" applyBorder="1" applyAlignment="1">
      <alignment horizontal="center" vertical="center"/>
    </xf>
    <xf numFmtId="0" fontId="1" fillId="3" borderId="14" xfId="0" applyFont="1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1" fillId="3" borderId="15" xfId="0" applyFont="1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1" fillId="5" borderId="12" xfId="0" applyFont="1" applyFill="1" applyBorder="1" applyAlignment="1">
      <alignment horizontal="center" vertical="center"/>
    </xf>
    <xf numFmtId="0" fontId="0" fillId="5" borderId="12" xfId="0" applyFill="1" applyBorder="1" applyAlignment="1">
      <alignment horizontal="center" vertical="center"/>
    </xf>
    <xf numFmtId="0" fontId="0" fillId="5" borderId="7" xfId="0" applyFill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1" fillId="5" borderId="21" xfId="0" applyFont="1" applyFill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6" borderId="10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0" fillId="6" borderId="2" xfId="0" applyFill="1" applyBorder="1" applyAlignment="1">
      <alignment horizontal="center" vertical="center"/>
    </xf>
    <xf numFmtId="0" fontId="0" fillId="6" borderId="24" xfId="0" applyFill="1" applyBorder="1" applyAlignment="1">
      <alignment horizontal="center" vertical="center"/>
    </xf>
    <xf numFmtId="0" fontId="0" fillId="6" borderId="25" xfId="0" applyFill="1" applyBorder="1" applyAlignment="1">
      <alignment horizontal="center" vertical="center"/>
    </xf>
    <xf numFmtId="0" fontId="0" fillId="6" borderId="0" xfId="0" applyFill="1" applyAlignment="1">
      <alignment horizontal="center" vertical="center"/>
    </xf>
    <xf numFmtId="0" fontId="0" fillId="6" borderId="7" xfId="0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/>
    </xf>
    <xf numFmtId="0" fontId="1" fillId="6" borderId="26" xfId="0" applyFont="1" applyFill="1" applyBorder="1" applyAlignment="1">
      <alignment horizontal="center" vertical="center"/>
    </xf>
    <xf numFmtId="0" fontId="1" fillId="6" borderId="9" xfId="0" applyFont="1" applyFill="1" applyBorder="1" applyAlignment="1">
      <alignment horizontal="center" vertical="center"/>
    </xf>
    <xf numFmtId="0" fontId="0" fillId="6" borderId="21" xfId="0" applyFill="1" applyBorder="1" applyAlignment="1">
      <alignment horizontal="center" vertical="center"/>
    </xf>
    <xf numFmtId="0" fontId="0" fillId="3" borderId="27" xfId="0" applyFill="1" applyBorder="1" applyAlignment="1">
      <alignment horizontal="center" vertical="center"/>
    </xf>
    <xf numFmtId="0" fontId="0" fillId="6" borderId="12" xfId="0" applyFill="1" applyBorder="1" applyAlignment="1">
      <alignment horizontal="center" vertical="center"/>
    </xf>
    <xf numFmtId="0" fontId="1" fillId="3" borderId="25" xfId="0" applyFont="1" applyFill="1" applyBorder="1" applyAlignment="1">
      <alignment horizontal="center" vertical="center"/>
    </xf>
    <xf numFmtId="164" fontId="0" fillId="3" borderId="1" xfId="0" applyNumberFormat="1" applyFill="1" applyBorder="1" applyAlignment="1">
      <alignment horizontal="center" vertical="center"/>
    </xf>
    <xf numFmtId="164" fontId="0" fillId="3" borderId="7" xfId="0" applyNumberFormat="1" applyFill="1" applyBorder="1" applyAlignment="1">
      <alignment horizontal="center" vertical="center"/>
    </xf>
    <xf numFmtId="0" fontId="1" fillId="5" borderId="25" xfId="0" applyFont="1" applyFill="1" applyBorder="1" applyAlignment="1">
      <alignment horizontal="center" vertical="center"/>
    </xf>
    <xf numFmtId="164" fontId="0" fillId="5" borderId="1" xfId="0" applyNumberFormat="1" applyFill="1" applyBorder="1" applyAlignment="1">
      <alignment horizontal="center" vertical="center"/>
    </xf>
    <xf numFmtId="164" fontId="0" fillId="5" borderId="7" xfId="0" applyNumberFormat="1" applyFill="1" applyBorder="1" applyAlignment="1">
      <alignment horizontal="center" vertical="center"/>
    </xf>
    <xf numFmtId="0" fontId="1" fillId="6" borderId="28" xfId="0" applyFon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5" borderId="22" xfId="0" applyFill="1" applyBorder="1" applyAlignment="1">
      <alignment horizontal="center" vertical="center"/>
    </xf>
    <xf numFmtId="0" fontId="0" fillId="5" borderId="27" xfId="0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5" borderId="13" xfId="0" applyFill="1" applyBorder="1" applyAlignment="1">
      <alignment horizontal="center" vertical="center"/>
    </xf>
    <xf numFmtId="49" fontId="0" fillId="0" borderId="10" xfId="0" applyNumberFormat="1" applyBorder="1" applyAlignment="1">
      <alignment horizontal="center" vertical="center"/>
    </xf>
    <xf numFmtId="49" fontId="0" fillId="5" borderId="12" xfId="0" applyNumberFormat="1" applyFill="1" applyBorder="1" applyAlignment="1">
      <alignment horizontal="center" vertical="center"/>
    </xf>
    <xf numFmtId="49" fontId="0" fillId="6" borderId="0" xfId="0" applyNumberFormat="1" applyFill="1" applyAlignment="1">
      <alignment horizontal="center" vertical="center"/>
    </xf>
    <xf numFmtId="49" fontId="0" fillId="0" borderId="6" xfId="0" applyNumberFormat="1" applyBorder="1" applyAlignment="1">
      <alignment horizontal="center" vertical="center"/>
    </xf>
    <xf numFmtId="49" fontId="0" fillId="3" borderId="6" xfId="0" applyNumberFormat="1" applyFill="1" applyBorder="1" applyAlignment="1">
      <alignment horizontal="center" vertical="center"/>
    </xf>
    <xf numFmtId="49" fontId="0" fillId="3" borderId="10" xfId="0" applyNumberFormat="1" applyFill="1" applyBorder="1" applyAlignment="1">
      <alignment horizontal="center" vertical="center"/>
    </xf>
    <xf numFmtId="49" fontId="0" fillId="0" borderId="12" xfId="0" applyNumberFormat="1" applyBorder="1" applyAlignment="1">
      <alignment horizontal="center" vertical="center"/>
    </xf>
    <xf numFmtId="49" fontId="0" fillId="5" borderId="10" xfId="0" applyNumberFormat="1" applyFill="1" applyBorder="1" applyAlignment="1">
      <alignment horizontal="center" vertical="center"/>
    </xf>
    <xf numFmtId="0" fontId="0" fillId="0" borderId="0" xfId="0" quotePrefix="1" applyAlignment="1">
      <alignment horizontal="center" vertical="center"/>
    </xf>
    <xf numFmtId="4" fontId="2" fillId="0" borderId="12" xfId="0" applyNumberFormat="1" applyFont="1" applyBorder="1"/>
    <xf numFmtId="10" fontId="0" fillId="5" borderId="1" xfId="0" applyNumberFormat="1" applyFill="1" applyBorder="1" applyAlignment="1">
      <alignment horizontal="center" vertical="center"/>
    </xf>
    <xf numFmtId="4" fontId="0" fillId="0" borderId="12" xfId="0" applyNumberFormat="1" applyBorder="1" applyAlignment="1">
      <alignment horizontal="center" vertical="center"/>
    </xf>
    <xf numFmtId="3" fontId="0" fillId="0" borderId="12" xfId="0" applyNumberFormat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0" fillId="0" borderId="19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63A7CC-CF0C-495D-BE4A-1D79DE947AEC}">
  <dimension ref="A1:W103"/>
  <sheetViews>
    <sheetView tabSelected="1" zoomScale="75" zoomScaleNormal="75" workbookViewId="0">
      <pane ySplit="1" topLeftCell="A25" activePane="bottomLeft" state="frozen"/>
      <selection pane="bottomLeft" activeCell="D37" sqref="D37"/>
    </sheetView>
  </sheetViews>
  <sheetFormatPr defaultColWidth="8.6640625" defaultRowHeight="14.4" x14ac:dyDescent="0.3"/>
  <cols>
    <col min="1" max="1" width="39.33203125" style="5" bestFit="1" customWidth="1"/>
    <col min="2" max="2" width="22.6640625" style="5" bestFit="1" customWidth="1"/>
    <col min="3" max="3" width="9.6640625" style="5" bestFit="1" customWidth="1"/>
    <col min="4" max="6" width="8.6640625" style="5"/>
    <col min="7" max="7" width="10.88671875" style="5" bestFit="1" customWidth="1"/>
    <col min="8" max="9" width="7.77734375" style="5" bestFit="1" customWidth="1"/>
    <col min="10" max="10" width="10.109375" style="5" bestFit="1" customWidth="1"/>
    <col min="11" max="14" width="8.6640625" style="5"/>
    <col min="15" max="15" width="10.6640625" style="5" customWidth="1"/>
    <col min="16" max="16" width="12" style="5" bestFit="1" customWidth="1"/>
    <col min="17" max="17" width="10.44140625" style="5" bestFit="1" customWidth="1"/>
    <col min="18" max="18" width="8.6640625" style="5"/>
    <col min="19" max="19" width="15.21875" style="5" bestFit="1" customWidth="1"/>
    <col min="20" max="22" width="8.6640625" style="5"/>
    <col min="23" max="23" width="55.33203125" style="5" bestFit="1" customWidth="1"/>
    <col min="24" max="16384" width="8.6640625" style="5"/>
  </cols>
  <sheetData>
    <row r="1" spans="1:23" ht="15" thickBot="1" x14ac:dyDescent="0.35">
      <c r="A1" s="1" t="s">
        <v>0</v>
      </c>
      <c r="B1" s="1" t="s">
        <v>1</v>
      </c>
      <c r="C1" s="2">
        <v>45308</v>
      </c>
      <c r="D1" s="2">
        <v>45339</v>
      </c>
      <c r="E1" s="2">
        <v>45368</v>
      </c>
      <c r="F1" s="2">
        <v>45399</v>
      </c>
      <c r="G1" s="2">
        <v>45429</v>
      </c>
      <c r="H1" s="2">
        <v>45460</v>
      </c>
      <c r="I1" s="2">
        <v>45490</v>
      </c>
      <c r="J1" s="2">
        <v>45521</v>
      </c>
      <c r="K1" s="2">
        <v>45552</v>
      </c>
      <c r="L1" s="2">
        <v>45582</v>
      </c>
      <c r="M1" s="2">
        <v>45613</v>
      </c>
      <c r="N1" s="2">
        <v>45643</v>
      </c>
      <c r="O1" s="3" t="s">
        <v>51</v>
      </c>
      <c r="P1" s="4" t="s">
        <v>2</v>
      </c>
    </row>
    <row r="2" spans="1:23" x14ac:dyDescent="0.3">
      <c r="A2" s="85" t="s">
        <v>3</v>
      </c>
      <c r="B2" s="6" t="s">
        <v>4</v>
      </c>
      <c r="C2" s="7">
        <v>35</v>
      </c>
      <c r="D2" s="7">
        <v>21</v>
      </c>
      <c r="E2" s="7">
        <v>21</v>
      </c>
      <c r="F2" s="7">
        <v>31</v>
      </c>
      <c r="G2" s="7">
        <v>66</v>
      </c>
      <c r="H2" s="7">
        <v>65</v>
      </c>
      <c r="I2" s="7">
        <f>H2+H10-H31</f>
        <v>68</v>
      </c>
      <c r="J2" s="7">
        <v>64</v>
      </c>
      <c r="K2" s="7">
        <v>68</v>
      </c>
      <c r="L2" s="7">
        <v>61</v>
      </c>
      <c r="M2" s="7">
        <v>62</v>
      </c>
      <c r="N2" s="7">
        <v>31</v>
      </c>
      <c r="O2" s="8"/>
      <c r="P2" s="9"/>
    </row>
    <row r="3" spans="1:23" x14ac:dyDescent="0.3">
      <c r="A3" s="86"/>
      <c r="B3" s="10" t="s">
        <v>5</v>
      </c>
      <c r="C3" s="11">
        <v>41</v>
      </c>
      <c r="D3" s="11">
        <v>41</v>
      </c>
      <c r="E3" s="11">
        <v>47</v>
      </c>
      <c r="F3" s="11">
        <v>52</v>
      </c>
      <c r="G3" s="11">
        <v>50</v>
      </c>
      <c r="H3" s="11">
        <v>46</v>
      </c>
      <c r="I3" s="11">
        <f>H3+H11-H32</f>
        <v>47</v>
      </c>
      <c r="J3" s="11">
        <f>I3+I11-I32</f>
        <v>56</v>
      </c>
      <c r="K3" s="11">
        <v>49</v>
      </c>
      <c r="L3" s="11">
        <v>69</v>
      </c>
      <c r="M3" s="11">
        <v>48</v>
      </c>
      <c r="N3" s="11">
        <v>46</v>
      </c>
      <c r="O3" s="12"/>
      <c r="P3" s="9"/>
    </row>
    <row r="4" spans="1:23" x14ac:dyDescent="0.3">
      <c r="A4" s="86"/>
      <c r="B4" s="13" t="s">
        <v>6</v>
      </c>
      <c r="C4" s="11">
        <v>0</v>
      </c>
      <c r="D4" s="11">
        <v>0</v>
      </c>
      <c r="E4" s="11">
        <v>0</v>
      </c>
      <c r="F4" s="11">
        <v>0</v>
      </c>
      <c r="G4" s="11">
        <v>0</v>
      </c>
      <c r="H4" s="11">
        <v>0</v>
      </c>
      <c r="I4" s="11">
        <v>0</v>
      </c>
      <c r="J4" s="11">
        <v>0</v>
      </c>
      <c r="K4" s="11">
        <v>0</v>
      </c>
      <c r="L4" s="11">
        <v>0</v>
      </c>
      <c r="M4" s="11">
        <v>0</v>
      </c>
      <c r="N4" s="11">
        <v>0</v>
      </c>
      <c r="O4" s="12"/>
      <c r="P4" s="9"/>
    </row>
    <row r="5" spans="1:23" ht="15" thickBot="1" x14ac:dyDescent="0.35">
      <c r="A5" s="87"/>
      <c r="B5" s="14" t="s">
        <v>7</v>
      </c>
      <c r="C5" s="15">
        <f>SUM(C2:C4)</f>
        <v>76</v>
      </c>
      <c r="D5" s="15">
        <f t="shared" ref="D5:N5" si="0">SUM(D2:D4)</f>
        <v>62</v>
      </c>
      <c r="E5" s="15">
        <f t="shared" si="0"/>
        <v>68</v>
      </c>
      <c r="F5" s="15">
        <f t="shared" si="0"/>
        <v>83</v>
      </c>
      <c r="G5" s="15">
        <f t="shared" si="0"/>
        <v>116</v>
      </c>
      <c r="H5" s="15">
        <f t="shared" si="0"/>
        <v>111</v>
      </c>
      <c r="I5" s="15">
        <f t="shared" si="0"/>
        <v>115</v>
      </c>
      <c r="J5" s="15">
        <f t="shared" si="0"/>
        <v>120</v>
      </c>
      <c r="K5" s="15">
        <f t="shared" si="0"/>
        <v>117</v>
      </c>
      <c r="L5" s="15">
        <f t="shared" si="0"/>
        <v>130</v>
      </c>
      <c r="M5" s="15">
        <f t="shared" si="0"/>
        <v>110</v>
      </c>
      <c r="N5" s="15">
        <f t="shared" si="0"/>
        <v>77</v>
      </c>
      <c r="O5" s="16"/>
      <c r="P5" s="17"/>
    </row>
    <row r="6" spans="1:23" x14ac:dyDescent="0.3">
      <c r="A6" s="78" t="s">
        <v>8</v>
      </c>
      <c r="B6" s="18" t="s">
        <v>9</v>
      </c>
      <c r="C6" s="7">
        <v>119</v>
      </c>
      <c r="D6" s="7">
        <v>55</v>
      </c>
      <c r="E6" s="7">
        <v>97</v>
      </c>
      <c r="F6" s="7">
        <v>210</v>
      </c>
      <c r="G6" s="7">
        <v>247</v>
      </c>
      <c r="H6" s="7">
        <v>306</v>
      </c>
      <c r="I6" s="7">
        <v>353</v>
      </c>
      <c r="J6" s="7">
        <v>268</v>
      </c>
      <c r="K6" s="7">
        <v>216</v>
      </c>
      <c r="L6" s="7">
        <v>190</v>
      </c>
      <c r="M6" s="7">
        <v>172</v>
      </c>
      <c r="N6" s="7">
        <v>84</v>
      </c>
      <c r="O6" s="65">
        <f t="shared" ref="O6:O27" si="1">SUM(C6:N6)</f>
        <v>2317</v>
      </c>
      <c r="P6" s="19">
        <v>1273</v>
      </c>
    </row>
    <row r="7" spans="1:23" ht="15" thickBot="1" x14ac:dyDescent="0.35">
      <c r="A7" s="79"/>
      <c r="B7" s="20" t="s">
        <v>10</v>
      </c>
      <c r="C7" s="11">
        <v>225</v>
      </c>
      <c r="D7" s="11">
        <v>211</v>
      </c>
      <c r="E7" s="11">
        <v>273</v>
      </c>
      <c r="F7" s="11">
        <v>293</v>
      </c>
      <c r="G7" s="11">
        <v>322</v>
      </c>
      <c r="H7" s="11">
        <v>243</v>
      </c>
      <c r="I7" s="11">
        <v>578</v>
      </c>
      <c r="J7" s="11">
        <v>364</v>
      </c>
      <c r="K7" s="11">
        <v>331</v>
      </c>
      <c r="L7" s="11">
        <v>233</v>
      </c>
      <c r="M7" s="11">
        <v>178</v>
      </c>
      <c r="N7" s="11">
        <v>198</v>
      </c>
      <c r="O7" s="65">
        <f t="shared" si="1"/>
        <v>3449</v>
      </c>
      <c r="P7" s="21">
        <v>1978</v>
      </c>
    </row>
    <row r="8" spans="1:23" x14ac:dyDescent="0.3">
      <c r="A8" s="79"/>
      <c r="B8" s="20" t="s">
        <v>6</v>
      </c>
      <c r="C8" s="11">
        <v>0</v>
      </c>
      <c r="D8" s="11">
        <v>0</v>
      </c>
      <c r="E8" s="11">
        <v>2</v>
      </c>
      <c r="F8" s="11">
        <v>1</v>
      </c>
      <c r="G8" s="11">
        <v>0</v>
      </c>
      <c r="H8" s="11">
        <v>0</v>
      </c>
      <c r="I8" s="11">
        <v>0</v>
      </c>
      <c r="J8" s="11">
        <v>0</v>
      </c>
      <c r="K8" s="11">
        <v>0</v>
      </c>
      <c r="L8" s="11">
        <v>0</v>
      </c>
      <c r="M8" s="11">
        <v>0</v>
      </c>
      <c r="N8" s="11">
        <v>0</v>
      </c>
      <c r="O8" s="65">
        <f t="shared" si="1"/>
        <v>3</v>
      </c>
      <c r="P8" s="21">
        <v>11</v>
      </c>
      <c r="S8" s="25"/>
      <c r="T8" s="26"/>
      <c r="U8" s="26"/>
      <c r="V8" s="26"/>
      <c r="W8" s="27"/>
    </row>
    <row r="9" spans="1:23" ht="15" thickBot="1" x14ac:dyDescent="0.35">
      <c r="A9" s="80"/>
      <c r="B9" s="22" t="s">
        <v>7</v>
      </c>
      <c r="C9" s="23">
        <f t="shared" ref="C9:N9" si="2">SUM(C6:C8)</f>
        <v>344</v>
      </c>
      <c r="D9" s="23">
        <f t="shared" si="2"/>
        <v>266</v>
      </c>
      <c r="E9" s="23">
        <f t="shared" si="2"/>
        <v>372</v>
      </c>
      <c r="F9" s="23">
        <f t="shared" si="2"/>
        <v>504</v>
      </c>
      <c r="G9" s="23">
        <f t="shared" si="2"/>
        <v>569</v>
      </c>
      <c r="H9" s="23">
        <f t="shared" si="2"/>
        <v>549</v>
      </c>
      <c r="I9" s="23">
        <f t="shared" si="2"/>
        <v>931</v>
      </c>
      <c r="J9" s="23">
        <f t="shared" si="2"/>
        <v>632</v>
      </c>
      <c r="K9" s="23">
        <f t="shared" si="2"/>
        <v>547</v>
      </c>
      <c r="L9" s="23">
        <f t="shared" si="2"/>
        <v>423</v>
      </c>
      <c r="M9" s="23">
        <f t="shared" si="2"/>
        <v>350</v>
      </c>
      <c r="N9" s="23">
        <f t="shared" si="2"/>
        <v>282</v>
      </c>
      <c r="O9" s="66">
        <f t="shared" si="1"/>
        <v>5769</v>
      </c>
      <c r="P9" s="24">
        <v>3262</v>
      </c>
      <c r="S9" s="94" t="s">
        <v>70</v>
      </c>
      <c r="T9" s="95"/>
      <c r="U9" s="95"/>
      <c r="V9" s="95"/>
      <c r="W9" s="96"/>
    </row>
    <row r="10" spans="1:23" x14ac:dyDescent="0.3">
      <c r="A10" s="81" t="s">
        <v>11</v>
      </c>
      <c r="B10" s="28" t="s">
        <v>4</v>
      </c>
      <c r="C10" s="7">
        <f t="shared" ref="C10:E11" si="3">C14+C18+C22+C26</f>
        <v>25</v>
      </c>
      <c r="D10" s="7">
        <f t="shared" si="3"/>
        <v>28</v>
      </c>
      <c r="E10" s="7">
        <f t="shared" si="3"/>
        <v>35</v>
      </c>
      <c r="F10" s="7">
        <f t="shared" ref="F10:H11" si="4">F14+F18+F22+F26</f>
        <v>63</v>
      </c>
      <c r="G10" s="7">
        <f t="shared" si="4"/>
        <v>47</v>
      </c>
      <c r="H10" s="7">
        <f t="shared" si="4"/>
        <v>40</v>
      </c>
      <c r="I10" s="7">
        <f>I14+I18+I22+I26</f>
        <v>48</v>
      </c>
      <c r="J10" s="7">
        <f t="shared" ref="I10:K11" si="5">J14+J18+J22+J26</f>
        <v>55</v>
      </c>
      <c r="K10" s="7">
        <f t="shared" si="5"/>
        <v>30</v>
      </c>
      <c r="L10" s="7">
        <f>L14+L18+L22+L26</f>
        <v>48</v>
      </c>
      <c r="M10" s="7">
        <f>M14+M18+M22+M26</f>
        <v>24</v>
      </c>
      <c r="N10" s="7">
        <f>N14+N18+N22</f>
        <v>23</v>
      </c>
      <c r="O10" s="65">
        <f t="shared" si="1"/>
        <v>466</v>
      </c>
      <c r="P10" s="29">
        <v>451</v>
      </c>
      <c r="S10" s="88" t="s">
        <v>52</v>
      </c>
      <c r="T10" s="89"/>
      <c r="U10" s="89"/>
      <c r="V10" s="89"/>
      <c r="W10" s="90"/>
    </row>
    <row r="11" spans="1:23" x14ac:dyDescent="0.3">
      <c r="A11" s="82"/>
      <c r="B11" s="13" t="s">
        <v>5</v>
      </c>
      <c r="C11" s="11">
        <f t="shared" si="3"/>
        <v>27</v>
      </c>
      <c r="D11" s="11">
        <f t="shared" si="3"/>
        <v>39</v>
      </c>
      <c r="E11" s="11">
        <f t="shared" si="3"/>
        <v>37</v>
      </c>
      <c r="F11" s="11">
        <f t="shared" si="4"/>
        <v>35</v>
      </c>
      <c r="G11" s="11">
        <f t="shared" si="4"/>
        <v>32</v>
      </c>
      <c r="H11" s="11">
        <f t="shared" si="4"/>
        <v>34</v>
      </c>
      <c r="I11" s="11">
        <f t="shared" si="5"/>
        <v>39</v>
      </c>
      <c r="J11" s="11">
        <f t="shared" si="5"/>
        <v>39</v>
      </c>
      <c r="K11" s="11">
        <f t="shared" si="5"/>
        <v>37</v>
      </c>
      <c r="L11" s="11">
        <f>L15+L19+L23+L27</f>
        <v>10</v>
      </c>
      <c r="M11" s="11">
        <f>M15+M19+M23+M27</f>
        <v>22</v>
      </c>
      <c r="N11" s="11">
        <f>N15+N19+N23+N27</f>
        <v>18</v>
      </c>
      <c r="O11" s="65">
        <f t="shared" si="1"/>
        <v>369</v>
      </c>
      <c r="P11" s="29">
        <v>385</v>
      </c>
      <c r="S11" s="88" t="s">
        <v>53</v>
      </c>
      <c r="T11" s="89"/>
      <c r="U11" s="89"/>
      <c r="V11" s="89"/>
      <c r="W11" s="90"/>
    </row>
    <row r="12" spans="1:23" x14ac:dyDescent="0.3">
      <c r="A12" s="82"/>
      <c r="B12" s="13" t="s">
        <v>6</v>
      </c>
      <c r="C12" s="11">
        <v>0</v>
      </c>
      <c r="D12" s="11">
        <v>0</v>
      </c>
      <c r="E12" s="11">
        <v>0</v>
      </c>
      <c r="F12" s="11">
        <v>0</v>
      </c>
      <c r="G12" s="11">
        <v>0</v>
      </c>
      <c r="H12" s="11">
        <v>0</v>
      </c>
      <c r="I12" s="11">
        <v>0</v>
      </c>
      <c r="J12" s="11">
        <v>0</v>
      </c>
      <c r="K12" s="11">
        <v>0</v>
      </c>
      <c r="L12" s="11">
        <v>0</v>
      </c>
      <c r="M12" s="11">
        <v>0</v>
      </c>
      <c r="N12" s="11">
        <v>0</v>
      </c>
      <c r="O12" s="65">
        <f t="shared" si="1"/>
        <v>0</v>
      </c>
      <c r="P12" s="29">
        <v>1</v>
      </c>
      <c r="S12" s="88" t="s">
        <v>58</v>
      </c>
      <c r="T12" s="89"/>
      <c r="U12" s="89"/>
      <c r="V12" s="89"/>
      <c r="W12" s="90"/>
    </row>
    <row r="13" spans="1:23" ht="15" thickBot="1" x14ac:dyDescent="0.35">
      <c r="A13" s="83"/>
      <c r="B13" s="32" t="s">
        <v>7</v>
      </c>
      <c r="C13" s="23">
        <f t="shared" ref="C13:M13" si="6">SUM(C10:C12)</f>
        <v>52</v>
      </c>
      <c r="D13" s="23">
        <f t="shared" si="6"/>
        <v>67</v>
      </c>
      <c r="E13" s="23">
        <f t="shared" si="6"/>
        <v>72</v>
      </c>
      <c r="F13" s="23">
        <f t="shared" si="6"/>
        <v>98</v>
      </c>
      <c r="G13" s="23">
        <f t="shared" si="6"/>
        <v>79</v>
      </c>
      <c r="H13" s="23">
        <f t="shared" si="6"/>
        <v>74</v>
      </c>
      <c r="I13" s="23">
        <f t="shared" si="6"/>
        <v>87</v>
      </c>
      <c r="J13" s="23">
        <f t="shared" si="6"/>
        <v>94</v>
      </c>
      <c r="K13" s="23">
        <f t="shared" si="6"/>
        <v>67</v>
      </c>
      <c r="L13" s="23">
        <f t="shared" si="6"/>
        <v>58</v>
      </c>
      <c r="M13" s="23">
        <f t="shared" si="6"/>
        <v>46</v>
      </c>
      <c r="N13" s="23">
        <f>SUM(N10:N12)</f>
        <v>41</v>
      </c>
      <c r="O13" s="66">
        <f t="shared" si="1"/>
        <v>835</v>
      </c>
      <c r="P13" s="24">
        <v>837</v>
      </c>
      <c r="S13" s="88" t="s">
        <v>56</v>
      </c>
      <c r="T13" s="89"/>
      <c r="U13" s="89"/>
      <c r="V13" s="89"/>
      <c r="W13" s="90"/>
    </row>
    <row r="14" spans="1:23" x14ac:dyDescent="0.3">
      <c r="A14" s="81" t="s">
        <v>12</v>
      </c>
      <c r="B14" s="13" t="s">
        <v>9</v>
      </c>
      <c r="C14" s="7">
        <v>8</v>
      </c>
      <c r="D14" s="7">
        <v>6</v>
      </c>
      <c r="E14" s="7">
        <v>17</v>
      </c>
      <c r="F14" s="7">
        <v>18</v>
      </c>
      <c r="G14" s="7">
        <v>28</v>
      </c>
      <c r="H14" s="7">
        <v>13</v>
      </c>
      <c r="I14" s="7">
        <v>11</v>
      </c>
      <c r="J14" s="7">
        <v>17</v>
      </c>
      <c r="K14" s="7">
        <v>9</v>
      </c>
      <c r="L14" s="7">
        <v>23</v>
      </c>
      <c r="M14" s="7">
        <v>12</v>
      </c>
      <c r="N14" s="7">
        <v>15</v>
      </c>
      <c r="O14" s="65">
        <f t="shared" si="1"/>
        <v>177</v>
      </c>
      <c r="P14" s="29">
        <v>160</v>
      </c>
      <c r="S14" s="88" t="s">
        <v>57</v>
      </c>
      <c r="T14" s="89"/>
      <c r="U14" s="89"/>
      <c r="V14" s="89"/>
      <c r="W14" s="90"/>
    </row>
    <row r="15" spans="1:23" x14ac:dyDescent="0.3">
      <c r="A15" s="82"/>
      <c r="B15" s="13" t="s">
        <v>10</v>
      </c>
      <c r="C15" s="11">
        <v>11</v>
      </c>
      <c r="D15" s="11">
        <v>11</v>
      </c>
      <c r="E15" s="11">
        <v>7</v>
      </c>
      <c r="F15" s="11">
        <v>20</v>
      </c>
      <c r="G15" s="11">
        <v>12</v>
      </c>
      <c r="H15" s="11">
        <v>20</v>
      </c>
      <c r="I15" s="11">
        <v>11</v>
      </c>
      <c r="J15" s="11">
        <v>16</v>
      </c>
      <c r="K15" s="11">
        <v>23</v>
      </c>
      <c r="L15" s="11">
        <v>5</v>
      </c>
      <c r="M15" s="11">
        <v>10</v>
      </c>
      <c r="N15" s="11">
        <v>10</v>
      </c>
      <c r="O15" s="65">
        <f t="shared" si="1"/>
        <v>156</v>
      </c>
      <c r="P15" s="29">
        <v>138</v>
      </c>
      <c r="S15" s="88" t="s">
        <v>59</v>
      </c>
      <c r="T15" s="89"/>
      <c r="U15" s="89"/>
      <c r="V15" s="89"/>
      <c r="W15" s="90"/>
    </row>
    <row r="16" spans="1:23" x14ac:dyDescent="0.3">
      <c r="A16" s="82"/>
      <c r="B16" s="13" t="s">
        <v>6</v>
      </c>
      <c r="C16" s="11">
        <v>0</v>
      </c>
      <c r="D16" s="11">
        <v>0</v>
      </c>
      <c r="E16" s="11">
        <v>0</v>
      </c>
      <c r="F16" s="11">
        <v>0</v>
      </c>
      <c r="G16" s="11">
        <v>0</v>
      </c>
      <c r="H16" s="11">
        <v>0</v>
      </c>
      <c r="I16" s="11">
        <v>0</v>
      </c>
      <c r="J16" s="11">
        <v>0</v>
      </c>
      <c r="K16" s="11">
        <v>0</v>
      </c>
      <c r="L16" s="11">
        <v>0</v>
      </c>
      <c r="M16" s="11">
        <v>0</v>
      </c>
      <c r="N16" s="11">
        <v>0</v>
      </c>
      <c r="O16" s="65">
        <f t="shared" si="1"/>
        <v>0</v>
      </c>
      <c r="P16" s="29">
        <v>1</v>
      </c>
      <c r="S16" s="88" t="s">
        <v>60</v>
      </c>
      <c r="T16" s="89"/>
      <c r="U16" s="89"/>
      <c r="V16" s="89"/>
      <c r="W16" s="90"/>
    </row>
    <row r="17" spans="1:23" ht="15" thickBot="1" x14ac:dyDescent="0.35">
      <c r="A17" s="83"/>
      <c r="B17" s="36" t="s">
        <v>7</v>
      </c>
      <c r="C17" s="23">
        <f t="shared" ref="C17:N17" si="7">SUM(C14:C16)</f>
        <v>19</v>
      </c>
      <c r="D17" s="23">
        <f t="shared" si="7"/>
        <v>17</v>
      </c>
      <c r="E17" s="23">
        <f t="shared" si="7"/>
        <v>24</v>
      </c>
      <c r="F17" s="23">
        <f t="shared" si="7"/>
        <v>38</v>
      </c>
      <c r="G17" s="23">
        <f t="shared" si="7"/>
        <v>40</v>
      </c>
      <c r="H17" s="23">
        <f t="shared" si="7"/>
        <v>33</v>
      </c>
      <c r="I17" s="23">
        <f t="shared" si="7"/>
        <v>22</v>
      </c>
      <c r="J17" s="23">
        <f t="shared" si="7"/>
        <v>33</v>
      </c>
      <c r="K17" s="23">
        <f t="shared" si="7"/>
        <v>32</v>
      </c>
      <c r="L17" s="23">
        <f t="shared" si="7"/>
        <v>28</v>
      </c>
      <c r="M17" s="23">
        <f t="shared" si="7"/>
        <v>22</v>
      </c>
      <c r="N17" s="23">
        <f t="shared" si="7"/>
        <v>25</v>
      </c>
      <c r="O17" s="66">
        <f t="shared" si="1"/>
        <v>333</v>
      </c>
      <c r="P17" s="24">
        <v>299</v>
      </c>
      <c r="S17" s="88" t="s">
        <v>61</v>
      </c>
      <c r="T17" s="89"/>
      <c r="U17" s="89"/>
      <c r="V17" s="89"/>
      <c r="W17" s="90"/>
    </row>
    <row r="18" spans="1:23" ht="15" thickBot="1" x14ac:dyDescent="0.35">
      <c r="A18" s="81" t="s">
        <v>13</v>
      </c>
      <c r="B18" s="28" t="s">
        <v>9</v>
      </c>
      <c r="C18" s="7">
        <v>3</v>
      </c>
      <c r="D18" s="7">
        <v>3</v>
      </c>
      <c r="E18" s="7">
        <v>1</v>
      </c>
      <c r="F18" s="7">
        <v>1</v>
      </c>
      <c r="G18" s="7">
        <v>2</v>
      </c>
      <c r="H18" s="7">
        <v>1</v>
      </c>
      <c r="I18" s="7">
        <v>4</v>
      </c>
      <c r="J18" s="7">
        <v>0</v>
      </c>
      <c r="K18" s="7">
        <v>0</v>
      </c>
      <c r="L18" s="7">
        <v>4</v>
      </c>
      <c r="M18" s="7">
        <v>0</v>
      </c>
      <c r="N18" s="7">
        <v>2</v>
      </c>
      <c r="O18" s="65">
        <f t="shared" si="1"/>
        <v>21</v>
      </c>
      <c r="P18" s="29">
        <v>34</v>
      </c>
      <c r="S18" s="33"/>
      <c r="T18" s="34"/>
      <c r="U18" s="34"/>
      <c r="V18" s="34"/>
      <c r="W18" s="35"/>
    </row>
    <row r="19" spans="1:23" ht="15" thickBot="1" x14ac:dyDescent="0.35">
      <c r="A19" s="82"/>
      <c r="B19" s="13" t="s">
        <v>10</v>
      </c>
      <c r="C19" s="11">
        <v>1</v>
      </c>
      <c r="D19" s="11">
        <v>3</v>
      </c>
      <c r="E19" s="11">
        <v>3</v>
      </c>
      <c r="F19" s="11">
        <v>0</v>
      </c>
      <c r="G19" s="11">
        <v>2</v>
      </c>
      <c r="H19" s="11">
        <v>2</v>
      </c>
      <c r="I19" s="11">
        <v>2</v>
      </c>
      <c r="J19" s="11">
        <v>1</v>
      </c>
      <c r="K19" s="11">
        <v>3</v>
      </c>
      <c r="L19" s="11">
        <v>0</v>
      </c>
      <c r="M19" s="11">
        <v>0</v>
      </c>
      <c r="N19" s="11">
        <v>1</v>
      </c>
      <c r="O19" s="65">
        <f t="shared" si="1"/>
        <v>18</v>
      </c>
      <c r="P19" s="29">
        <v>24</v>
      </c>
    </row>
    <row r="20" spans="1:23" x14ac:dyDescent="0.3">
      <c r="A20" s="82"/>
      <c r="B20" s="13" t="s">
        <v>6</v>
      </c>
      <c r="C20" s="11">
        <v>0</v>
      </c>
      <c r="D20" s="11">
        <v>0</v>
      </c>
      <c r="E20" s="11">
        <v>0</v>
      </c>
      <c r="F20" s="11">
        <v>0</v>
      </c>
      <c r="G20" s="11">
        <v>0</v>
      </c>
      <c r="H20" s="11">
        <v>0</v>
      </c>
      <c r="I20" s="11">
        <v>0</v>
      </c>
      <c r="J20" s="11">
        <v>0</v>
      </c>
      <c r="K20" s="11">
        <v>0</v>
      </c>
      <c r="L20" s="11">
        <v>0</v>
      </c>
      <c r="M20" s="11">
        <v>0</v>
      </c>
      <c r="N20" s="11">
        <v>0</v>
      </c>
      <c r="O20" s="65">
        <f t="shared" si="1"/>
        <v>0</v>
      </c>
      <c r="P20" s="29">
        <v>0</v>
      </c>
      <c r="S20" s="97" t="s">
        <v>62</v>
      </c>
      <c r="T20" s="98"/>
      <c r="U20" s="98"/>
      <c r="V20" s="98"/>
      <c r="W20" s="99"/>
    </row>
    <row r="21" spans="1:23" ht="15" thickBot="1" x14ac:dyDescent="0.35">
      <c r="A21" s="83"/>
      <c r="B21" s="32" t="s">
        <v>7</v>
      </c>
      <c r="C21" s="23">
        <f t="shared" ref="C21:N21" si="8">SUM(C18:C20)</f>
        <v>4</v>
      </c>
      <c r="D21" s="23">
        <f t="shared" si="8"/>
        <v>6</v>
      </c>
      <c r="E21" s="23">
        <f t="shared" si="8"/>
        <v>4</v>
      </c>
      <c r="F21" s="23">
        <f t="shared" si="8"/>
        <v>1</v>
      </c>
      <c r="G21" s="23">
        <f t="shared" si="8"/>
        <v>4</v>
      </c>
      <c r="H21" s="23">
        <f t="shared" si="8"/>
        <v>3</v>
      </c>
      <c r="I21" s="23">
        <f t="shared" si="8"/>
        <v>6</v>
      </c>
      <c r="J21" s="23">
        <f t="shared" si="8"/>
        <v>1</v>
      </c>
      <c r="K21" s="23">
        <f t="shared" si="8"/>
        <v>3</v>
      </c>
      <c r="L21" s="23">
        <f t="shared" si="8"/>
        <v>4</v>
      </c>
      <c r="M21" s="23">
        <f t="shared" si="8"/>
        <v>0</v>
      </c>
      <c r="N21" s="23">
        <f t="shared" si="8"/>
        <v>3</v>
      </c>
      <c r="O21" s="66">
        <f t="shared" si="1"/>
        <v>39</v>
      </c>
      <c r="P21" s="24">
        <v>58</v>
      </c>
      <c r="S21" s="88" t="s">
        <v>63</v>
      </c>
      <c r="T21" s="89"/>
      <c r="U21" s="89"/>
      <c r="V21" s="89"/>
      <c r="W21" s="90"/>
    </row>
    <row r="22" spans="1:23" ht="15" thickBot="1" x14ac:dyDescent="0.35">
      <c r="A22" s="81" t="s">
        <v>14</v>
      </c>
      <c r="B22" s="13" t="s">
        <v>9</v>
      </c>
      <c r="C22" s="7">
        <v>12</v>
      </c>
      <c r="D22" s="7">
        <v>17</v>
      </c>
      <c r="E22" s="7">
        <v>16</v>
      </c>
      <c r="F22" s="7">
        <v>43</v>
      </c>
      <c r="G22" s="7">
        <v>16</v>
      </c>
      <c r="H22" s="7">
        <v>24</v>
      </c>
      <c r="I22" s="7">
        <v>31</v>
      </c>
      <c r="J22" s="7">
        <v>33</v>
      </c>
      <c r="K22" s="7">
        <v>19</v>
      </c>
      <c r="L22" s="7">
        <v>18</v>
      </c>
      <c r="M22" s="7">
        <v>11</v>
      </c>
      <c r="N22" s="7">
        <v>6</v>
      </c>
      <c r="O22" s="65">
        <f t="shared" si="1"/>
        <v>246</v>
      </c>
      <c r="P22" s="29">
        <v>231</v>
      </c>
      <c r="S22" s="91" t="s">
        <v>64</v>
      </c>
      <c r="T22" s="92"/>
      <c r="U22" s="92"/>
      <c r="V22" s="92"/>
      <c r="W22" s="93"/>
    </row>
    <row r="23" spans="1:23" ht="15" thickBot="1" x14ac:dyDescent="0.35">
      <c r="A23" s="82"/>
      <c r="B23" s="13" t="s">
        <v>10</v>
      </c>
      <c r="C23" s="11">
        <v>7</v>
      </c>
      <c r="D23" s="11">
        <v>21</v>
      </c>
      <c r="E23" s="11">
        <v>25</v>
      </c>
      <c r="F23" s="11">
        <v>12</v>
      </c>
      <c r="G23" s="11">
        <v>12</v>
      </c>
      <c r="H23" s="11">
        <v>10</v>
      </c>
      <c r="I23" s="11">
        <v>21</v>
      </c>
      <c r="J23" s="11">
        <v>16</v>
      </c>
      <c r="K23" s="11">
        <v>3</v>
      </c>
      <c r="L23" s="11">
        <v>0</v>
      </c>
      <c r="M23" s="11">
        <v>5</v>
      </c>
      <c r="N23" s="11">
        <v>5</v>
      </c>
      <c r="O23" s="65">
        <f t="shared" si="1"/>
        <v>137</v>
      </c>
      <c r="P23" s="29">
        <v>181</v>
      </c>
    </row>
    <row r="24" spans="1:23" x14ac:dyDescent="0.3">
      <c r="A24" s="82"/>
      <c r="B24" s="13" t="s">
        <v>6</v>
      </c>
      <c r="C24" s="11">
        <v>0</v>
      </c>
      <c r="D24" s="11">
        <v>0</v>
      </c>
      <c r="E24" s="11">
        <v>0</v>
      </c>
      <c r="F24" s="11">
        <v>0</v>
      </c>
      <c r="G24" s="11">
        <v>0</v>
      </c>
      <c r="H24" s="11">
        <v>0</v>
      </c>
      <c r="I24" s="11">
        <v>0</v>
      </c>
      <c r="J24" s="11">
        <v>0</v>
      </c>
      <c r="K24" s="11">
        <v>0</v>
      </c>
      <c r="L24" s="11">
        <v>0</v>
      </c>
      <c r="M24" s="11">
        <v>0</v>
      </c>
      <c r="N24" s="11">
        <v>0</v>
      </c>
      <c r="O24" s="65">
        <f t="shared" si="1"/>
        <v>0</v>
      </c>
      <c r="P24" s="29">
        <v>0</v>
      </c>
      <c r="S24" s="97" t="s">
        <v>66</v>
      </c>
      <c r="T24" s="98"/>
      <c r="U24" s="98"/>
      <c r="V24" s="98"/>
      <c r="W24" s="99"/>
    </row>
    <row r="25" spans="1:23" ht="15" thickBot="1" x14ac:dyDescent="0.35">
      <c r="A25" s="84"/>
      <c r="B25" s="22" t="s">
        <v>7</v>
      </c>
      <c r="C25" s="23">
        <f t="shared" ref="C25:N25" si="9">SUM(C22:C24)</f>
        <v>19</v>
      </c>
      <c r="D25" s="23">
        <f t="shared" si="9"/>
        <v>38</v>
      </c>
      <c r="E25" s="23">
        <f t="shared" si="9"/>
        <v>41</v>
      </c>
      <c r="F25" s="23">
        <f t="shared" si="9"/>
        <v>55</v>
      </c>
      <c r="G25" s="23">
        <f t="shared" si="9"/>
        <v>28</v>
      </c>
      <c r="H25" s="23">
        <f t="shared" si="9"/>
        <v>34</v>
      </c>
      <c r="I25" s="23">
        <f t="shared" si="9"/>
        <v>52</v>
      </c>
      <c r="J25" s="23">
        <f t="shared" si="9"/>
        <v>49</v>
      </c>
      <c r="K25" s="23">
        <f t="shared" si="9"/>
        <v>22</v>
      </c>
      <c r="L25" s="23">
        <f t="shared" si="9"/>
        <v>18</v>
      </c>
      <c r="M25" s="23">
        <f t="shared" si="9"/>
        <v>16</v>
      </c>
      <c r="N25" s="23">
        <f t="shared" si="9"/>
        <v>11</v>
      </c>
      <c r="O25" s="66">
        <f t="shared" si="1"/>
        <v>383</v>
      </c>
      <c r="P25" s="24">
        <v>412</v>
      </c>
      <c r="S25" s="88" t="s">
        <v>68</v>
      </c>
      <c r="T25" s="89"/>
      <c r="U25" s="89"/>
      <c r="V25" s="89"/>
      <c r="W25" s="90"/>
    </row>
    <row r="26" spans="1:23" x14ac:dyDescent="0.3">
      <c r="A26" s="82" t="s">
        <v>15</v>
      </c>
      <c r="B26" s="13" t="s">
        <v>9</v>
      </c>
      <c r="C26" s="7">
        <v>2</v>
      </c>
      <c r="D26" s="7">
        <v>2</v>
      </c>
      <c r="E26" s="7">
        <v>1</v>
      </c>
      <c r="F26" s="7">
        <v>1</v>
      </c>
      <c r="G26" s="7">
        <v>1</v>
      </c>
      <c r="H26" s="7">
        <v>2</v>
      </c>
      <c r="I26" s="7">
        <v>2</v>
      </c>
      <c r="J26" s="7">
        <v>5</v>
      </c>
      <c r="K26" s="7">
        <v>2</v>
      </c>
      <c r="L26" s="7">
        <v>3</v>
      </c>
      <c r="M26" s="7">
        <v>1</v>
      </c>
      <c r="N26" s="7">
        <v>0</v>
      </c>
      <c r="O26" s="65">
        <f t="shared" si="1"/>
        <v>22</v>
      </c>
      <c r="P26" s="29">
        <v>26</v>
      </c>
      <c r="S26" s="88" t="s">
        <v>65</v>
      </c>
      <c r="T26" s="89"/>
      <c r="U26" s="89"/>
      <c r="V26" s="89"/>
      <c r="W26" s="90"/>
    </row>
    <row r="27" spans="1:23" x14ac:dyDescent="0.3">
      <c r="A27" s="82"/>
      <c r="B27" s="13" t="s">
        <v>10</v>
      </c>
      <c r="C27" s="11">
        <v>8</v>
      </c>
      <c r="D27" s="11">
        <v>4</v>
      </c>
      <c r="E27" s="11">
        <v>2</v>
      </c>
      <c r="F27" s="11">
        <v>3</v>
      </c>
      <c r="G27" s="11">
        <v>6</v>
      </c>
      <c r="H27" s="11">
        <v>2</v>
      </c>
      <c r="I27" s="11">
        <v>5</v>
      </c>
      <c r="J27" s="11">
        <v>6</v>
      </c>
      <c r="K27" s="11">
        <v>8</v>
      </c>
      <c r="L27" s="11">
        <v>5</v>
      </c>
      <c r="M27" s="11">
        <v>7</v>
      </c>
      <c r="N27" s="11">
        <v>2</v>
      </c>
      <c r="O27" s="65">
        <f t="shared" si="1"/>
        <v>58</v>
      </c>
      <c r="P27" s="29">
        <v>42</v>
      </c>
      <c r="S27" s="88" t="s">
        <v>67</v>
      </c>
      <c r="T27" s="89"/>
      <c r="U27" s="89"/>
      <c r="V27" s="89"/>
      <c r="W27" s="90"/>
    </row>
    <row r="28" spans="1:23" ht="15" thickBot="1" x14ac:dyDescent="0.35">
      <c r="A28" s="82"/>
      <c r="B28" s="13" t="s">
        <v>6</v>
      </c>
      <c r="C28" s="11">
        <v>0</v>
      </c>
      <c r="D28" s="11">
        <v>0</v>
      </c>
      <c r="E28" s="11">
        <v>0</v>
      </c>
      <c r="F28" s="11">
        <v>0</v>
      </c>
      <c r="G28" s="11">
        <v>0</v>
      </c>
      <c r="H28" s="11">
        <v>0</v>
      </c>
      <c r="I28" s="11">
        <v>0</v>
      </c>
      <c r="J28" s="11">
        <v>0</v>
      </c>
      <c r="K28" s="11">
        <v>0</v>
      </c>
      <c r="L28" s="11">
        <v>0</v>
      </c>
      <c r="M28" s="11">
        <v>0</v>
      </c>
      <c r="N28" s="11">
        <v>0</v>
      </c>
      <c r="O28" s="65">
        <f>SUM(C28:N28)</f>
        <v>0</v>
      </c>
      <c r="P28" s="29">
        <v>0</v>
      </c>
      <c r="S28" s="91" t="s">
        <v>69</v>
      </c>
      <c r="T28" s="92"/>
      <c r="U28" s="92"/>
      <c r="V28" s="92"/>
      <c r="W28" s="93"/>
    </row>
    <row r="29" spans="1:23" ht="15" thickBot="1" x14ac:dyDescent="0.35">
      <c r="A29" s="83"/>
      <c r="B29" s="32" t="s">
        <v>7</v>
      </c>
      <c r="C29" s="15">
        <f t="shared" ref="C29:M29" si="10">SUM(C26:C28)</f>
        <v>10</v>
      </c>
      <c r="D29" s="15">
        <f t="shared" si="10"/>
        <v>6</v>
      </c>
      <c r="E29" s="15">
        <f t="shared" si="10"/>
        <v>3</v>
      </c>
      <c r="F29" s="15">
        <f t="shared" si="10"/>
        <v>4</v>
      </c>
      <c r="G29" s="15">
        <f t="shared" si="10"/>
        <v>7</v>
      </c>
      <c r="H29" s="15">
        <f t="shared" si="10"/>
        <v>4</v>
      </c>
      <c r="I29" s="15">
        <f t="shared" si="10"/>
        <v>7</v>
      </c>
      <c r="J29" s="15">
        <f t="shared" si="10"/>
        <v>11</v>
      </c>
      <c r="K29" s="15">
        <f t="shared" si="10"/>
        <v>10</v>
      </c>
      <c r="L29" s="15">
        <f t="shared" si="10"/>
        <v>8</v>
      </c>
      <c r="M29" s="15">
        <f t="shared" si="10"/>
        <v>8</v>
      </c>
      <c r="N29" s="15">
        <f>SUM(N26:N28)</f>
        <v>2</v>
      </c>
      <c r="O29" s="66">
        <f>SUM(O26:O28)</f>
        <v>80</v>
      </c>
      <c r="P29" s="24">
        <v>68</v>
      </c>
    </row>
    <row r="30" spans="1:23" ht="15" thickBot="1" x14ac:dyDescent="0.35">
      <c r="A30" s="37"/>
      <c r="B30" s="38"/>
      <c r="C30" s="39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1"/>
      <c r="O30" s="67"/>
      <c r="P30" s="43"/>
    </row>
    <row r="31" spans="1:23" x14ac:dyDescent="0.3">
      <c r="A31" s="81" t="s">
        <v>16</v>
      </c>
      <c r="B31" s="28" t="s">
        <v>9</v>
      </c>
      <c r="C31" s="7">
        <f>C35+C39+C43+C47+C51+C55+C56</f>
        <v>39</v>
      </c>
      <c r="D31" s="7">
        <f>D35+D39+D43+D47+D55</f>
        <v>28</v>
      </c>
      <c r="E31" s="7">
        <f>E35+E39+E43+E47+E51+E55+E61</f>
        <v>25</v>
      </c>
      <c r="F31" s="7">
        <f>F35+F39+F43+F47+F51+F55+F56+F61</f>
        <v>28</v>
      </c>
      <c r="G31" s="7">
        <f>G35+G39+G43+G47</f>
        <v>48</v>
      </c>
      <c r="H31" s="7">
        <f>H35+H39+H43+H47+H51+H55</f>
        <v>37</v>
      </c>
      <c r="I31" s="7">
        <f>I35+I39+I43+I47+I51+I55+I56+I61</f>
        <v>52</v>
      </c>
      <c r="J31" s="7">
        <f>J35+J39+J43+J47+J51+J55+J56+J61</f>
        <v>51</v>
      </c>
      <c r="K31" s="7">
        <f>K35+K43+K39+K47+K51+K55+K56+K61</f>
        <v>37</v>
      </c>
      <c r="L31" s="7">
        <f>L35+L39+L43+L47+L51+L55+L56</f>
        <v>47</v>
      </c>
      <c r="M31" s="7">
        <f>M35+M39+M43+M47+M51+M55+M56+M61</f>
        <v>55</v>
      </c>
      <c r="N31" s="7">
        <f>N35+N39+N43+N47+N51+N55+N56+N61</f>
        <v>42</v>
      </c>
      <c r="O31" s="68">
        <f t="shared" ref="O31:O45" si="11">SUM(C31:N31)</f>
        <v>489</v>
      </c>
      <c r="P31" s="29">
        <v>451</v>
      </c>
    </row>
    <row r="32" spans="1:23" x14ac:dyDescent="0.3">
      <c r="A32" s="82"/>
      <c r="B32" s="13" t="s">
        <v>10</v>
      </c>
      <c r="C32" s="11">
        <f>C36+C40+C44+C48+C52+C57+C58</f>
        <v>27</v>
      </c>
      <c r="D32" s="11">
        <f>D36+D40+D44+D48+D52+D57+D58+D62</f>
        <v>33</v>
      </c>
      <c r="E32" s="11">
        <f>E36+E40+E44+E48+E52+E57+E58+E62</f>
        <v>32</v>
      </c>
      <c r="F32" s="11">
        <f>F36+F40+F44+F48+F52+F57+F58+F62</f>
        <v>37</v>
      </c>
      <c r="G32" s="11">
        <f>G36+G40+G44</f>
        <v>36</v>
      </c>
      <c r="H32" s="11">
        <f>H36+H40+H44+H48+H52+H57+H58+H62</f>
        <v>33</v>
      </c>
      <c r="I32" s="11">
        <f>I36+I40+I44+I48+I52+I57+I58+I62</f>
        <v>30</v>
      </c>
      <c r="J32" s="11">
        <f>J36+J40+J44+J48+J52+J57+J58+J62</f>
        <v>46</v>
      </c>
      <c r="K32" s="11">
        <f>K36+K40+K44+K48+K52+K57+K58+K62</f>
        <v>17</v>
      </c>
      <c r="L32" s="11">
        <f>L36+L40+L44+L48+L52+L57+L58</f>
        <v>31</v>
      </c>
      <c r="M32" s="11">
        <f>M36+M40+M44+M48+M52+M57+M58+M62</f>
        <v>24</v>
      </c>
      <c r="N32" s="11">
        <f>N36+N40+N44+N48+N52+N57</f>
        <v>28</v>
      </c>
      <c r="O32" s="65">
        <f t="shared" si="11"/>
        <v>374</v>
      </c>
      <c r="P32" s="29">
        <v>396</v>
      </c>
    </row>
    <row r="33" spans="1:16" x14ac:dyDescent="0.3">
      <c r="A33" s="82"/>
      <c r="B33" s="13" t="s">
        <v>6</v>
      </c>
      <c r="C33" s="11">
        <v>0</v>
      </c>
      <c r="D33" s="11">
        <v>0</v>
      </c>
      <c r="E33" s="11">
        <v>0</v>
      </c>
      <c r="F33" s="11">
        <v>0</v>
      </c>
      <c r="G33" s="11">
        <v>0</v>
      </c>
      <c r="H33" s="11">
        <v>0</v>
      </c>
      <c r="I33" s="11">
        <v>0</v>
      </c>
      <c r="J33" s="11">
        <v>0</v>
      </c>
      <c r="K33" s="11">
        <v>0</v>
      </c>
      <c r="L33" s="11">
        <v>0</v>
      </c>
      <c r="M33" s="11">
        <v>0</v>
      </c>
      <c r="N33" s="11">
        <v>0</v>
      </c>
      <c r="O33" s="65">
        <f t="shared" si="11"/>
        <v>0</v>
      </c>
      <c r="P33" s="29">
        <v>1</v>
      </c>
    </row>
    <row r="34" spans="1:16" ht="15" thickBot="1" x14ac:dyDescent="0.35">
      <c r="A34" s="83"/>
      <c r="B34" s="32" t="s">
        <v>7</v>
      </c>
      <c r="C34" s="23">
        <f t="shared" ref="C34:N34" si="12">SUM(C31:C33)</f>
        <v>66</v>
      </c>
      <c r="D34" s="23">
        <f t="shared" si="12"/>
        <v>61</v>
      </c>
      <c r="E34" s="23">
        <f t="shared" si="12"/>
        <v>57</v>
      </c>
      <c r="F34" s="23">
        <f t="shared" si="12"/>
        <v>65</v>
      </c>
      <c r="G34" s="23">
        <f t="shared" si="12"/>
        <v>84</v>
      </c>
      <c r="H34" s="23">
        <f t="shared" si="12"/>
        <v>70</v>
      </c>
      <c r="I34" s="23">
        <f t="shared" si="12"/>
        <v>82</v>
      </c>
      <c r="J34" s="23">
        <f t="shared" si="12"/>
        <v>97</v>
      </c>
      <c r="K34" s="23">
        <f t="shared" si="12"/>
        <v>54</v>
      </c>
      <c r="L34" s="23">
        <f t="shared" si="12"/>
        <v>78</v>
      </c>
      <c r="M34" s="23">
        <f t="shared" si="12"/>
        <v>79</v>
      </c>
      <c r="N34" s="23">
        <f t="shared" si="12"/>
        <v>70</v>
      </c>
      <c r="O34" s="66">
        <f t="shared" si="11"/>
        <v>863</v>
      </c>
      <c r="P34" s="24">
        <v>848</v>
      </c>
    </row>
    <row r="35" spans="1:16" x14ac:dyDescent="0.3">
      <c r="A35" s="82" t="s">
        <v>17</v>
      </c>
      <c r="B35" s="13" t="s">
        <v>9</v>
      </c>
      <c r="C35" s="7">
        <v>38</v>
      </c>
      <c r="D35" s="7">
        <v>25</v>
      </c>
      <c r="E35" s="7">
        <v>18</v>
      </c>
      <c r="F35" s="7">
        <v>24</v>
      </c>
      <c r="G35" s="7">
        <v>43</v>
      </c>
      <c r="H35" s="7">
        <v>30</v>
      </c>
      <c r="I35" s="7">
        <v>50</v>
      </c>
      <c r="J35" s="7">
        <v>47</v>
      </c>
      <c r="K35" s="7">
        <v>34</v>
      </c>
      <c r="L35" s="7">
        <v>45</v>
      </c>
      <c r="M35" s="7">
        <v>55</v>
      </c>
      <c r="N35" s="7">
        <v>40</v>
      </c>
      <c r="O35" s="65">
        <f t="shared" si="11"/>
        <v>449</v>
      </c>
      <c r="P35" s="29">
        <v>411</v>
      </c>
    </row>
    <row r="36" spans="1:16" x14ac:dyDescent="0.3">
      <c r="A36" s="82"/>
      <c r="B36" s="13" t="s">
        <v>10</v>
      </c>
      <c r="C36" s="11">
        <v>23</v>
      </c>
      <c r="D36" s="11">
        <v>31</v>
      </c>
      <c r="E36" s="11">
        <v>28</v>
      </c>
      <c r="F36" s="11">
        <v>31</v>
      </c>
      <c r="G36" s="11">
        <v>33</v>
      </c>
      <c r="H36" s="11">
        <v>28</v>
      </c>
      <c r="I36" s="11">
        <v>29</v>
      </c>
      <c r="J36" s="11">
        <v>44</v>
      </c>
      <c r="K36" s="11">
        <v>16</v>
      </c>
      <c r="L36" s="11">
        <v>31</v>
      </c>
      <c r="M36" s="11">
        <v>23</v>
      </c>
      <c r="N36" s="11">
        <v>26</v>
      </c>
      <c r="O36" s="65">
        <f t="shared" si="11"/>
        <v>343</v>
      </c>
      <c r="P36" s="29">
        <v>349</v>
      </c>
    </row>
    <row r="37" spans="1:16" x14ac:dyDescent="0.3">
      <c r="A37" s="82"/>
      <c r="B37" s="13" t="s">
        <v>6</v>
      </c>
      <c r="C37" s="11">
        <v>0</v>
      </c>
      <c r="D37" s="11">
        <v>0</v>
      </c>
      <c r="E37" s="11">
        <v>0</v>
      </c>
      <c r="F37" s="11">
        <v>0</v>
      </c>
      <c r="G37" s="11">
        <v>0</v>
      </c>
      <c r="H37" s="11">
        <v>0</v>
      </c>
      <c r="I37" s="11">
        <v>0</v>
      </c>
      <c r="J37" s="11">
        <v>0</v>
      </c>
      <c r="K37" s="11">
        <v>0</v>
      </c>
      <c r="L37" s="11">
        <v>0</v>
      </c>
      <c r="M37" s="11">
        <v>0</v>
      </c>
      <c r="N37" s="11">
        <v>0</v>
      </c>
      <c r="O37" s="65">
        <f t="shared" si="11"/>
        <v>0</v>
      </c>
      <c r="P37" s="29">
        <v>1</v>
      </c>
    </row>
    <row r="38" spans="1:16" ht="15" thickBot="1" x14ac:dyDescent="0.35">
      <c r="A38" s="82"/>
      <c r="B38" s="36" t="s">
        <v>7</v>
      </c>
      <c r="C38" s="23">
        <f>SUM(C35:C37)</f>
        <v>61</v>
      </c>
      <c r="D38" s="23">
        <f>SUM(D35:D37)</f>
        <v>56</v>
      </c>
      <c r="E38" s="23">
        <f>SUM(E35:E37)</f>
        <v>46</v>
      </c>
      <c r="F38" s="23">
        <f t="shared" ref="F38:N38" si="13">SUM(F35:F37)</f>
        <v>55</v>
      </c>
      <c r="G38" s="23">
        <f t="shared" si="13"/>
        <v>76</v>
      </c>
      <c r="H38" s="23">
        <f t="shared" si="13"/>
        <v>58</v>
      </c>
      <c r="I38" s="23">
        <f t="shared" si="13"/>
        <v>79</v>
      </c>
      <c r="J38" s="23">
        <f t="shared" si="13"/>
        <v>91</v>
      </c>
      <c r="K38" s="23">
        <f t="shared" si="13"/>
        <v>50</v>
      </c>
      <c r="L38" s="23">
        <f t="shared" si="13"/>
        <v>76</v>
      </c>
      <c r="M38" s="23">
        <f t="shared" si="13"/>
        <v>78</v>
      </c>
      <c r="N38" s="23">
        <f t="shared" si="13"/>
        <v>66</v>
      </c>
      <c r="O38" s="66">
        <f>SUM(O35:O37)</f>
        <v>792</v>
      </c>
      <c r="P38" s="24">
        <v>761</v>
      </c>
    </row>
    <row r="39" spans="1:16" x14ac:dyDescent="0.3">
      <c r="A39" s="81" t="s">
        <v>18</v>
      </c>
      <c r="B39" s="28" t="s">
        <v>9</v>
      </c>
      <c r="C39" s="7">
        <v>1</v>
      </c>
      <c r="D39" s="7">
        <v>0</v>
      </c>
      <c r="E39" s="7">
        <v>0</v>
      </c>
      <c r="F39" s="7">
        <v>0</v>
      </c>
      <c r="G39" s="7">
        <v>1</v>
      </c>
      <c r="H39" s="7">
        <v>0</v>
      </c>
      <c r="I39" s="7">
        <v>0</v>
      </c>
      <c r="J39" s="7">
        <v>0</v>
      </c>
      <c r="K39" s="7">
        <v>0</v>
      </c>
      <c r="L39" s="7">
        <v>0</v>
      </c>
      <c r="M39" s="7">
        <v>0</v>
      </c>
      <c r="N39" s="7">
        <v>0</v>
      </c>
      <c r="O39" s="65">
        <f t="shared" si="11"/>
        <v>2</v>
      </c>
      <c r="P39" s="29">
        <v>7</v>
      </c>
    </row>
    <row r="40" spans="1:16" x14ac:dyDescent="0.3">
      <c r="A40" s="82"/>
      <c r="B40" s="13" t="s">
        <v>10</v>
      </c>
      <c r="C40" s="11">
        <v>0</v>
      </c>
      <c r="D40" s="11">
        <v>0</v>
      </c>
      <c r="E40" s="11">
        <v>3</v>
      </c>
      <c r="F40" s="11">
        <v>2</v>
      </c>
      <c r="G40" s="11">
        <v>2</v>
      </c>
      <c r="H40" s="11">
        <v>0</v>
      </c>
      <c r="I40" s="11">
        <v>0</v>
      </c>
      <c r="J40" s="11">
        <v>0</v>
      </c>
      <c r="K40" s="11">
        <v>0</v>
      </c>
      <c r="L40" s="11">
        <v>0</v>
      </c>
      <c r="M40" s="11">
        <v>0</v>
      </c>
      <c r="N40" s="11">
        <v>0</v>
      </c>
      <c r="O40" s="65">
        <f t="shared" si="11"/>
        <v>7</v>
      </c>
      <c r="P40" s="29">
        <v>11</v>
      </c>
    </row>
    <row r="41" spans="1:16" x14ac:dyDescent="0.3">
      <c r="A41" s="82"/>
      <c r="B41" s="13" t="s">
        <v>6</v>
      </c>
      <c r="C41" s="11">
        <v>0</v>
      </c>
      <c r="D41" s="11">
        <v>0</v>
      </c>
      <c r="E41" s="11">
        <v>0</v>
      </c>
      <c r="F41" s="11">
        <v>0</v>
      </c>
      <c r="G41" s="11">
        <v>0</v>
      </c>
      <c r="H41" s="11">
        <v>0</v>
      </c>
      <c r="I41" s="11">
        <v>0</v>
      </c>
      <c r="J41" s="11">
        <v>0</v>
      </c>
      <c r="K41" s="11">
        <v>0</v>
      </c>
      <c r="L41" s="11">
        <v>0</v>
      </c>
      <c r="M41" s="11">
        <v>0</v>
      </c>
      <c r="N41" s="11">
        <v>0</v>
      </c>
      <c r="O41" s="65">
        <f t="shared" si="11"/>
        <v>0</v>
      </c>
      <c r="P41" s="29">
        <v>0</v>
      </c>
    </row>
    <row r="42" spans="1:16" ht="15" thickBot="1" x14ac:dyDescent="0.35">
      <c r="A42" s="83"/>
      <c r="B42" s="32" t="s">
        <v>7</v>
      </c>
      <c r="C42" s="23">
        <f t="shared" ref="C42:N42" si="14">SUM(C39:C41)</f>
        <v>1</v>
      </c>
      <c r="D42" s="23">
        <f t="shared" si="14"/>
        <v>0</v>
      </c>
      <c r="E42" s="23">
        <f t="shared" si="14"/>
        <v>3</v>
      </c>
      <c r="F42" s="23">
        <f t="shared" si="14"/>
        <v>2</v>
      </c>
      <c r="G42" s="23">
        <f t="shared" si="14"/>
        <v>3</v>
      </c>
      <c r="H42" s="23">
        <f t="shared" si="14"/>
        <v>0</v>
      </c>
      <c r="I42" s="23">
        <f t="shared" si="14"/>
        <v>0</v>
      </c>
      <c r="J42" s="23">
        <f t="shared" si="14"/>
        <v>0</v>
      </c>
      <c r="K42" s="23">
        <f t="shared" si="14"/>
        <v>0</v>
      </c>
      <c r="L42" s="23">
        <f t="shared" si="14"/>
        <v>0</v>
      </c>
      <c r="M42" s="23">
        <f t="shared" si="14"/>
        <v>0</v>
      </c>
      <c r="N42" s="23">
        <f t="shared" si="14"/>
        <v>0</v>
      </c>
      <c r="O42" s="66">
        <f t="shared" si="11"/>
        <v>9</v>
      </c>
      <c r="P42" s="24">
        <v>18</v>
      </c>
    </row>
    <row r="43" spans="1:16" x14ac:dyDescent="0.3">
      <c r="A43" s="82" t="s">
        <v>19</v>
      </c>
      <c r="B43" s="13" t="s">
        <v>9</v>
      </c>
      <c r="C43" s="7">
        <v>0</v>
      </c>
      <c r="D43" s="7">
        <v>0</v>
      </c>
      <c r="E43" s="7">
        <v>1</v>
      </c>
      <c r="F43" s="7">
        <v>1</v>
      </c>
      <c r="G43" s="7">
        <v>1</v>
      </c>
      <c r="H43" s="7">
        <v>0</v>
      </c>
      <c r="I43" s="7">
        <v>0</v>
      </c>
      <c r="J43" s="7">
        <v>1</v>
      </c>
      <c r="K43" s="7">
        <v>0</v>
      </c>
      <c r="L43" s="7">
        <v>1</v>
      </c>
      <c r="M43" s="7">
        <v>0</v>
      </c>
      <c r="N43" s="7">
        <v>1</v>
      </c>
      <c r="O43" s="65">
        <f t="shared" si="11"/>
        <v>6</v>
      </c>
      <c r="P43" s="29">
        <v>18</v>
      </c>
    </row>
    <row r="44" spans="1:16" x14ac:dyDescent="0.3">
      <c r="A44" s="82"/>
      <c r="B44" s="13" t="s">
        <v>10</v>
      </c>
      <c r="C44" s="11">
        <v>2</v>
      </c>
      <c r="D44" s="11">
        <v>2</v>
      </c>
      <c r="E44" s="11">
        <v>1</v>
      </c>
      <c r="F44" s="11">
        <v>3</v>
      </c>
      <c r="G44" s="11">
        <v>1</v>
      </c>
      <c r="H44" s="11">
        <v>5</v>
      </c>
      <c r="I44" s="11">
        <v>1</v>
      </c>
      <c r="J44" s="11">
        <v>2</v>
      </c>
      <c r="K44" s="11">
        <v>1</v>
      </c>
      <c r="L44" s="11">
        <v>0</v>
      </c>
      <c r="M44" s="11">
        <v>0</v>
      </c>
      <c r="N44" s="11">
        <v>1</v>
      </c>
      <c r="O44" s="65">
        <f t="shared" si="11"/>
        <v>19</v>
      </c>
      <c r="P44" s="29">
        <v>27</v>
      </c>
    </row>
    <row r="45" spans="1:16" x14ac:dyDescent="0.3">
      <c r="A45" s="82"/>
      <c r="B45" s="13" t="s">
        <v>6</v>
      </c>
      <c r="C45" s="11">
        <v>0</v>
      </c>
      <c r="D45" s="11">
        <v>0</v>
      </c>
      <c r="E45" s="11">
        <v>0</v>
      </c>
      <c r="F45" s="11">
        <v>0</v>
      </c>
      <c r="G45" s="11">
        <v>0</v>
      </c>
      <c r="H45" s="11">
        <v>0</v>
      </c>
      <c r="I45" s="11">
        <v>0</v>
      </c>
      <c r="J45" s="11">
        <v>0</v>
      </c>
      <c r="K45" s="11">
        <v>0</v>
      </c>
      <c r="L45" s="11">
        <v>0</v>
      </c>
      <c r="M45" s="11">
        <v>0</v>
      </c>
      <c r="N45" s="11">
        <v>0</v>
      </c>
      <c r="O45" s="65">
        <f t="shared" si="11"/>
        <v>0</v>
      </c>
      <c r="P45" s="29">
        <v>0</v>
      </c>
    </row>
    <row r="46" spans="1:16" ht="15" thickBot="1" x14ac:dyDescent="0.35">
      <c r="A46" s="82"/>
      <c r="B46" s="36" t="s">
        <v>7</v>
      </c>
      <c r="C46" s="23">
        <f>SUM(C43:C45)</f>
        <v>2</v>
      </c>
      <c r="D46" s="23">
        <f>SUM(D43:D45)</f>
        <v>2</v>
      </c>
      <c r="E46" s="23">
        <f>SUM(E43:E45)</f>
        <v>2</v>
      </c>
      <c r="F46" s="23">
        <f>SUM(F43:F45)</f>
        <v>4</v>
      </c>
      <c r="G46" s="23">
        <f>SUM(G43:G45)</f>
        <v>2</v>
      </c>
      <c r="H46" s="23">
        <f t="shared" ref="H46:N46" si="15">SUM(H43:H45)</f>
        <v>5</v>
      </c>
      <c r="I46" s="23">
        <f t="shared" si="15"/>
        <v>1</v>
      </c>
      <c r="J46" s="23">
        <f t="shared" si="15"/>
        <v>3</v>
      </c>
      <c r="K46" s="23">
        <f t="shared" si="15"/>
        <v>1</v>
      </c>
      <c r="L46" s="23">
        <f t="shared" si="15"/>
        <v>1</v>
      </c>
      <c r="M46" s="23">
        <f t="shared" si="15"/>
        <v>0</v>
      </c>
      <c r="N46" s="23">
        <f t="shared" si="15"/>
        <v>2</v>
      </c>
      <c r="O46" s="66">
        <f>SUM(C46:N46)</f>
        <v>25</v>
      </c>
      <c r="P46" s="24">
        <v>45</v>
      </c>
    </row>
    <row r="47" spans="1:16" x14ac:dyDescent="0.3">
      <c r="A47" s="81" t="s">
        <v>20</v>
      </c>
      <c r="B47" s="28" t="s">
        <v>9</v>
      </c>
      <c r="C47" s="7">
        <v>0</v>
      </c>
      <c r="D47" s="7">
        <v>1</v>
      </c>
      <c r="E47" s="7">
        <v>3</v>
      </c>
      <c r="F47" s="7">
        <v>3</v>
      </c>
      <c r="G47" s="7">
        <v>3</v>
      </c>
      <c r="H47" s="7">
        <v>5</v>
      </c>
      <c r="I47" s="7">
        <v>1</v>
      </c>
      <c r="J47" s="7">
        <v>3</v>
      </c>
      <c r="K47" s="7">
        <v>2</v>
      </c>
      <c r="L47" s="7">
        <v>1</v>
      </c>
      <c r="M47" s="7">
        <v>0</v>
      </c>
      <c r="N47" s="7">
        <v>0</v>
      </c>
      <c r="O47" s="65">
        <f>SUM(C47:N47)</f>
        <v>22</v>
      </c>
      <c r="P47" s="29">
        <v>5</v>
      </c>
    </row>
    <row r="48" spans="1:16" x14ac:dyDescent="0.3">
      <c r="A48" s="82"/>
      <c r="B48" s="13" t="s">
        <v>10</v>
      </c>
      <c r="C48" s="11">
        <v>0</v>
      </c>
      <c r="D48" s="11">
        <v>0</v>
      </c>
      <c r="E48" s="11">
        <v>0</v>
      </c>
      <c r="F48" s="11">
        <v>1</v>
      </c>
      <c r="G48" s="11">
        <v>0</v>
      </c>
      <c r="H48" s="11">
        <v>0</v>
      </c>
      <c r="I48" s="11">
        <v>0</v>
      </c>
      <c r="J48" s="11">
        <v>0</v>
      </c>
      <c r="K48" s="11">
        <v>0</v>
      </c>
      <c r="L48" s="11">
        <v>0</v>
      </c>
      <c r="M48" s="11">
        <v>1</v>
      </c>
      <c r="N48" s="11">
        <v>0</v>
      </c>
      <c r="O48" s="65">
        <f t="shared" ref="O48:O49" si="16">SUM(C48:N48)</f>
        <v>2</v>
      </c>
      <c r="P48" s="29">
        <v>2</v>
      </c>
    </row>
    <row r="49" spans="1:16" x14ac:dyDescent="0.3">
      <c r="A49" s="82"/>
      <c r="B49" s="13" t="s">
        <v>6</v>
      </c>
      <c r="C49" s="11">
        <v>0</v>
      </c>
      <c r="D49" s="11">
        <v>0</v>
      </c>
      <c r="E49" s="11">
        <v>0</v>
      </c>
      <c r="F49" s="11">
        <v>0</v>
      </c>
      <c r="G49" s="11">
        <v>0</v>
      </c>
      <c r="H49" s="11">
        <v>0</v>
      </c>
      <c r="I49" s="11">
        <v>0</v>
      </c>
      <c r="J49" s="11">
        <v>0</v>
      </c>
      <c r="K49" s="11">
        <v>0</v>
      </c>
      <c r="L49" s="11">
        <v>0</v>
      </c>
      <c r="M49" s="11">
        <v>0</v>
      </c>
      <c r="N49" s="11">
        <v>0</v>
      </c>
      <c r="O49" s="65">
        <f t="shared" si="16"/>
        <v>0</v>
      </c>
      <c r="P49" s="29">
        <v>0</v>
      </c>
    </row>
    <row r="50" spans="1:16" ht="15" thickBot="1" x14ac:dyDescent="0.35">
      <c r="A50" s="83"/>
      <c r="B50" s="32" t="s">
        <v>7</v>
      </c>
      <c r="C50" s="23">
        <f>SUM(C47:C49)</f>
        <v>0</v>
      </c>
      <c r="D50" s="23">
        <f t="shared" ref="D50:N50" si="17">SUM(D47:D49)</f>
        <v>1</v>
      </c>
      <c r="E50" s="23">
        <f t="shared" si="17"/>
        <v>3</v>
      </c>
      <c r="F50" s="23">
        <f t="shared" si="17"/>
        <v>4</v>
      </c>
      <c r="G50" s="23">
        <f t="shared" si="17"/>
        <v>3</v>
      </c>
      <c r="H50" s="23">
        <f t="shared" si="17"/>
        <v>5</v>
      </c>
      <c r="I50" s="23">
        <f t="shared" si="17"/>
        <v>1</v>
      </c>
      <c r="J50" s="23">
        <f t="shared" si="17"/>
        <v>3</v>
      </c>
      <c r="K50" s="23">
        <f t="shared" si="17"/>
        <v>2</v>
      </c>
      <c r="L50" s="23">
        <f t="shared" si="17"/>
        <v>1</v>
      </c>
      <c r="M50" s="23">
        <f t="shared" si="17"/>
        <v>1</v>
      </c>
      <c r="N50" s="23">
        <f t="shared" si="17"/>
        <v>0</v>
      </c>
      <c r="O50" s="66">
        <f>SUM(C50:N50)</f>
        <v>24</v>
      </c>
      <c r="P50" s="24">
        <v>7</v>
      </c>
    </row>
    <row r="51" spans="1:16" x14ac:dyDescent="0.3">
      <c r="A51" s="82" t="s">
        <v>21</v>
      </c>
      <c r="B51" s="13" t="s">
        <v>9</v>
      </c>
      <c r="C51" s="7">
        <v>0</v>
      </c>
      <c r="D51" s="7">
        <v>0</v>
      </c>
      <c r="E51" s="7">
        <v>0</v>
      </c>
      <c r="F51" s="7">
        <v>0</v>
      </c>
      <c r="G51" s="7">
        <v>0</v>
      </c>
      <c r="H51" s="7">
        <v>0</v>
      </c>
      <c r="I51" s="7">
        <v>0</v>
      </c>
      <c r="J51" s="7">
        <v>0</v>
      </c>
      <c r="K51" s="7">
        <v>0</v>
      </c>
      <c r="L51" s="7">
        <v>0</v>
      </c>
      <c r="M51" s="7">
        <v>0</v>
      </c>
      <c r="N51" s="7">
        <v>0</v>
      </c>
      <c r="O51" s="65">
        <f>SUM(C51:N51)</f>
        <v>0</v>
      </c>
      <c r="P51" s="29">
        <v>0</v>
      </c>
    </row>
    <row r="52" spans="1:16" x14ac:dyDescent="0.3">
      <c r="A52" s="82"/>
      <c r="B52" s="13" t="s">
        <v>10</v>
      </c>
      <c r="C52" s="11">
        <v>0</v>
      </c>
      <c r="D52" s="11">
        <v>0</v>
      </c>
      <c r="E52" s="11">
        <v>0</v>
      </c>
      <c r="F52" s="11">
        <v>0</v>
      </c>
      <c r="G52" s="11">
        <v>0</v>
      </c>
      <c r="H52" s="11">
        <v>0</v>
      </c>
      <c r="I52" s="11">
        <v>0</v>
      </c>
      <c r="J52" s="11">
        <v>0</v>
      </c>
      <c r="K52" s="11">
        <v>0</v>
      </c>
      <c r="L52" s="11">
        <v>0</v>
      </c>
      <c r="M52" s="11">
        <v>0</v>
      </c>
      <c r="N52" s="11">
        <v>0</v>
      </c>
      <c r="O52" s="65">
        <f t="shared" ref="O52:O53" si="18">SUM(C52:N52)</f>
        <v>0</v>
      </c>
      <c r="P52" s="29">
        <v>0</v>
      </c>
    </row>
    <row r="53" spans="1:16" x14ac:dyDescent="0.3">
      <c r="A53" s="82"/>
      <c r="B53" s="13" t="s">
        <v>6</v>
      </c>
      <c r="C53" s="11">
        <v>0</v>
      </c>
      <c r="D53" s="11">
        <v>0</v>
      </c>
      <c r="E53" s="11">
        <v>0</v>
      </c>
      <c r="F53" s="11">
        <v>0</v>
      </c>
      <c r="G53" s="11">
        <v>0</v>
      </c>
      <c r="H53" s="11">
        <v>0</v>
      </c>
      <c r="I53" s="11">
        <v>0</v>
      </c>
      <c r="J53" s="11">
        <v>0</v>
      </c>
      <c r="K53" s="11">
        <v>0</v>
      </c>
      <c r="L53" s="11">
        <v>0</v>
      </c>
      <c r="M53" s="11">
        <v>0</v>
      </c>
      <c r="N53" s="11">
        <v>0</v>
      </c>
      <c r="O53" s="65">
        <f t="shared" si="18"/>
        <v>0</v>
      </c>
      <c r="P53" s="29">
        <v>0</v>
      </c>
    </row>
    <row r="54" spans="1:16" ht="15" thickBot="1" x14ac:dyDescent="0.35">
      <c r="A54" s="82"/>
      <c r="B54" s="36" t="s">
        <v>7</v>
      </c>
      <c r="C54" s="23">
        <f>SUM(C51:C53)</f>
        <v>0</v>
      </c>
      <c r="D54" s="23">
        <f t="shared" ref="D54:N54" si="19">SUM(D51:D53)</f>
        <v>0</v>
      </c>
      <c r="E54" s="23">
        <f t="shared" si="19"/>
        <v>0</v>
      </c>
      <c r="F54" s="23">
        <f t="shared" si="19"/>
        <v>0</v>
      </c>
      <c r="G54" s="23">
        <f t="shared" si="19"/>
        <v>0</v>
      </c>
      <c r="H54" s="23">
        <f t="shared" si="19"/>
        <v>0</v>
      </c>
      <c r="I54" s="23">
        <f t="shared" si="19"/>
        <v>0</v>
      </c>
      <c r="J54" s="23">
        <f>SUM(J51:J53)</f>
        <v>0</v>
      </c>
      <c r="K54" s="23">
        <f t="shared" si="19"/>
        <v>0</v>
      </c>
      <c r="L54" s="23">
        <f t="shared" si="19"/>
        <v>0</v>
      </c>
      <c r="M54" s="23">
        <f t="shared" si="19"/>
        <v>0</v>
      </c>
      <c r="N54" s="23">
        <f t="shared" si="19"/>
        <v>0</v>
      </c>
      <c r="O54" s="66">
        <f>SUM(C54:N54)</f>
        <v>0</v>
      </c>
      <c r="P54" s="24">
        <v>0</v>
      </c>
    </row>
    <row r="55" spans="1:16" x14ac:dyDescent="0.3">
      <c r="A55" s="81" t="s">
        <v>22</v>
      </c>
      <c r="B55" s="28" t="s">
        <v>23</v>
      </c>
      <c r="C55" s="7">
        <v>0</v>
      </c>
      <c r="D55" s="7">
        <v>2</v>
      </c>
      <c r="E55" s="7">
        <v>3</v>
      </c>
      <c r="F55" s="7">
        <v>0</v>
      </c>
      <c r="G55" s="7">
        <v>0</v>
      </c>
      <c r="H55" s="7">
        <v>2</v>
      </c>
      <c r="I55" s="7">
        <v>1</v>
      </c>
      <c r="J55" s="7">
        <v>0</v>
      </c>
      <c r="K55" s="7">
        <v>0</v>
      </c>
      <c r="L55" s="7">
        <v>0</v>
      </c>
      <c r="M55" s="7">
        <v>0</v>
      </c>
      <c r="N55" s="7">
        <v>1</v>
      </c>
      <c r="O55" s="65">
        <f>SUM(C55:N55)</f>
        <v>9</v>
      </c>
      <c r="P55" s="29">
        <v>11</v>
      </c>
    </row>
    <row r="56" spans="1:16" x14ac:dyDescent="0.3">
      <c r="A56" s="82"/>
      <c r="B56" s="13" t="s">
        <v>24</v>
      </c>
      <c r="C56" s="11">
        <v>0</v>
      </c>
      <c r="D56" s="11">
        <v>0</v>
      </c>
      <c r="E56" s="11">
        <v>0</v>
      </c>
      <c r="F56" s="11">
        <v>0</v>
      </c>
      <c r="G56" s="11">
        <v>0</v>
      </c>
      <c r="H56" s="11">
        <v>0</v>
      </c>
      <c r="I56" s="11">
        <v>0</v>
      </c>
      <c r="J56" s="11">
        <v>0</v>
      </c>
      <c r="K56" s="11">
        <v>0</v>
      </c>
      <c r="L56" s="11">
        <v>0</v>
      </c>
      <c r="M56" s="11">
        <v>0</v>
      </c>
      <c r="N56" s="11">
        <v>0</v>
      </c>
      <c r="O56" s="65">
        <f>SUM(C56:N56)</f>
        <v>0</v>
      </c>
      <c r="P56" s="29">
        <v>0</v>
      </c>
    </row>
    <row r="57" spans="1:16" x14ac:dyDescent="0.3">
      <c r="A57" s="82"/>
      <c r="B57" s="13" t="s">
        <v>25</v>
      </c>
      <c r="C57" s="11">
        <v>1</v>
      </c>
      <c r="D57" s="11">
        <v>0</v>
      </c>
      <c r="E57" s="11">
        <v>0</v>
      </c>
      <c r="F57" s="11">
        <v>0</v>
      </c>
      <c r="G57" s="11">
        <v>0</v>
      </c>
      <c r="H57" s="11">
        <v>0</v>
      </c>
      <c r="I57" s="11">
        <v>0</v>
      </c>
      <c r="J57" s="11">
        <v>0</v>
      </c>
      <c r="K57" s="11">
        <v>0</v>
      </c>
      <c r="L57" s="11">
        <v>0</v>
      </c>
      <c r="M57" s="11">
        <v>0</v>
      </c>
      <c r="N57" s="11">
        <v>1</v>
      </c>
      <c r="O57" s="65">
        <f t="shared" ref="O57:O59" si="20">SUM(C57:N57)</f>
        <v>2</v>
      </c>
      <c r="P57" s="29">
        <v>4</v>
      </c>
    </row>
    <row r="58" spans="1:16" x14ac:dyDescent="0.3">
      <c r="A58" s="82"/>
      <c r="B58" s="13" t="s">
        <v>26</v>
      </c>
      <c r="C58" s="11">
        <v>1</v>
      </c>
      <c r="D58" s="11">
        <v>0</v>
      </c>
      <c r="E58" s="11">
        <v>0</v>
      </c>
      <c r="F58" s="11">
        <v>0</v>
      </c>
      <c r="G58" s="11">
        <v>0</v>
      </c>
      <c r="H58" s="11">
        <v>0</v>
      </c>
      <c r="I58" s="11">
        <v>0</v>
      </c>
      <c r="J58" s="11">
        <v>0</v>
      </c>
      <c r="K58" s="5">
        <v>0</v>
      </c>
      <c r="L58" s="11">
        <v>0</v>
      </c>
      <c r="M58" s="11">
        <v>0</v>
      </c>
      <c r="N58" s="11">
        <v>0</v>
      </c>
      <c r="O58" s="65">
        <f t="shared" si="20"/>
        <v>1</v>
      </c>
      <c r="P58" s="29">
        <v>1</v>
      </c>
    </row>
    <row r="59" spans="1:16" x14ac:dyDescent="0.3">
      <c r="A59" s="82"/>
      <c r="B59" s="13" t="s">
        <v>6</v>
      </c>
      <c r="C59" s="11">
        <v>0</v>
      </c>
      <c r="D59" s="11">
        <v>0</v>
      </c>
      <c r="E59" s="11">
        <v>0</v>
      </c>
      <c r="F59" s="11">
        <v>0</v>
      </c>
      <c r="G59" s="11">
        <v>0</v>
      </c>
      <c r="H59" s="11">
        <v>0</v>
      </c>
      <c r="I59" s="11">
        <v>0</v>
      </c>
      <c r="J59" s="11">
        <v>0</v>
      </c>
      <c r="K59" s="11">
        <v>0</v>
      </c>
      <c r="L59" s="11">
        <v>0</v>
      </c>
      <c r="M59" s="11">
        <v>0</v>
      </c>
      <c r="N59" s="11">
        <v>0</v>
      </c>
      <c r="O59" s="65">
        <f t="shared" si="20"/>
        <v>0</v>
      </c>
      <c r="P59" s="29">
        <v>0</v>
      </c>
    </row>
    <row r="60" spans="1:16" ht="15" thickBot="1" x14ac:dyDescent="0.35">
      <c r="A60" s="83"/>
      <c r="B60" s="32" t="s">
        <v>7</v>
      </c>
      <c r="C60" s="15">
        <f>SUM(C55:C59)</f>
        <v>2</v>
      </c>
      <c r="D60" s="15">
        <f t="shared" ref="D60:M60" si="21">SUM(D55:D59)</f>
        <v>2</v>
      </c>
      <c r="E60" s="15">
        <f t="shared" si="21"/>
        <v>3</v>
      </c>
      <c r="F60" s="15">
        <f t="shared" si="21"/>
        <v>0</v>
      </c>
      <c r="G60" s="15">
        <f t="shared" si="21"/>
        <v>0</v>
      </c>
      <c r="H60" s="15">
        <f t="shared" si="21"/>
        <v>2</v>
      </c>
      <c r="I60" s="15">
        <f t="shared" si="21"/>
        <v>1</v>
      </c>
      <c r="J60" s="15">
        <f t="shared" si="21"/>
        <v>0</v>
      </c>
      <c r="K60" s="15">
        <f>SUM(K55:K59)</f>
        <v>0</v>
      </c>
      <c r="L60" s="15">
        <f t="shared" si="21"/>
        <v>0</v>
      </c>
      <c r="M60" s="15">
        <f t="shared" si="21"/>
        <v>0</v>
      </c>
      <c r="N60" s="15">
        <f>SUM(N55:N59)</f>
        <v>2</v>
      </c>
      <c r="O60" s="66">
        <f>SUM(C60:N60)</f>
        <v>12</v>
      </c>
      <c r="P60" s="24">
        <v>16</v>
      </c>
    </row>
    <row r="61" spans="1:16" x14ac:dyDescent="0.3">
      <c r="A61" s="81" t="s">
        <v>27</v>
      </c>
      <c r="B61" s="44" t="s">
        <v>9</v>
      </c>
      <c r="C61" s="7">
        <v>0</v>
      </c>
      <c r="D61" s="7">
        <v>0</v>
      </c>
      <c r="E61" s="7">
        <v>0</v>
      </c>
      <c r="F61" s="7">
        <v>0</v>
      </c>
      <c r="G61" s="7">
        <v>0</v>
      </c>
      <c r="H61" s="7">
        <v>0</v>
      </c>
      <c r="I61" s="7">
        <v>0</v>
      </c>
      <c r="J61" s="7">
        <v>0</v>
      </c>
      <c r="K61" s="7">
        <v>1</v>
      </c>
      <c r="L61" s="7">
        <v>0</v>
      </c>
      <c r="M61" s="7">
        <v>0</v>
      </c>
      <c r="N61" s="7">
        <v>0</v>
      </c>
      <c r="O61" s="65">
        <f>SUM(C61:N61)</f>
        <v>1</v>
      </c>
      <c r="P61" s="29">
        <v>0</v>
      </c>
    </row>
    <row r="62" spans="1:16" x14ac:dyDescent="0.3">
      <c r="A62" s="82"/>
      <c r="B62" s="45" t="s">
        <v>10</v>
      </c>
      <c r="C62" s="11">
        <v>0</v>
      </c>
      <c r="D62" s="11">
        <v>0</v>
      </c>
      <c r="E62" s="11">
        <v>0</v>
      </c>
      <c r="F62" s="11">
        <v>0</v>
      </c>
      <c r="G62" s="11">
        <v>0</v>
      </c>
      <c r="H62" s="11">
        <v>0</v>
      </c>
      <c r="I62" s="11">
        <v>0</v>
      </c>
      <c r="J62" s="5">
        <v>0</v>
      </c>
      <c r="K62" s="11">
        <v>0</v>
      </c>
      <c r="L62" s="11">
        <v>0</v>
      </c>
      <c r="M62" s="11">
        <v>0</v>
      </c>
      <c r="N62" s="11">
        <v>0</v>
      </c>
      <c r="O62" s="65">
        <f t="shared" ref="O62:O63" si="22">SUM(C62:N62)</f>
        <v>0</v>
      </c>
      <c r="P62" s="29">
        <v>2</v>
      </c>
    </row>
    <row r="63" spans="1:16" x14ac:dyDescent="0.3">
      <c r="A63" s="82"/>
      <c r="B63" s="45" t="s">
        <v>6</v>
      </c>
      <c r="C63" s="11">
        <v>0</v>
      </c>
      <c r="D63" s="11">
        <v>0</v>
      </c>
      <c r="E63" s="11">
        <v>0</v>
      </c>
      <c r="F63" s="11">
        <v>0</v>
      </c>
      <c r="G63" s="11">
        <v>0</v>
      </c>
      <c r="H63" s="11">
        <v>0</v>
      </c>
      <c r="I63" s="11">
        <v>0</v>
      </c>
      <c r="J63" s="11">
        <v>0</v>
      </c>
      <c r="K63" s="11">
        <v>0</v>
      </c>
      <c r="L63" s="11">
        <v>0</v>
      </c>
      <c r="M63" s="11">
        <v>0</v>
      </c>
      <c r="N63" s="11">
        <v>0</v>
      </c>
      <c r="O63" s="65">
        <f t="shared" si="22"/>
        <v>0</v>
      </c>
      <c r="P63" s="29">
        <v>0</v>
      </c>
    </row>
    <row r="64" spans="1:16" ht="15" thickBot="1" x14ac:dyDescent="0.35">
      <c r="A64" s="83"/>
      <c r="B64" s="22" t="s">
        <v>7</v>
      </c>
      <c r="C64" s="23">
        <f>SUM(C61:C63)</f>
        <v>0</v>
      </c>
      <c r="D64" s="23">
        <f t="shared" ref="D64:I64" si="23">SUM(D61:D63)</f>
        <v>0</v>
      </c>
      <c r="E64" s="23">
        <f t="shared" si="23"/>
        <v>0</v>
      </c>
      <c r="F64" s="23">
        <f t="shared" si="23"/>
        <v>0</v>
      </c>
      <c r="G64" s="23">
        <f t="shared" si="23"/>
        <v>0</v>
      </c>
      <c r="H64" s="23">
        <f t="shared" si="23"/>
        <v>0</v>
      </c>
      <c r="I64" s="23">
        <f t="shared" si="23"/>
        <v>0</v>
      </c>
      <c r="J64" s="23">
        <f>SUM(J61:J63)</f>
        <v>0</v>
      </c>
      <c r="K64" s="23">
        <f t="shared" ref="K64:N64" si="24">SUM(K61:K63)</f>
        <v>1</v>
      </c>
      <c r="L64" s="23">
        <f t="shared" si="24"/>
        <v>0</v>
      </c>
      <c r="M64" s="23">
        <f t="shared" si="24"/>
        <v>0</v>
      </c>
      <c r="N64" s="23">
        <f t="shared" si="24"/>
        <v>0</v>
      </c>
      <c r="O64" s="66">
        <f>SUM(C64:N64)</f>
        <v>1</v>
      </c>
      <c r="P64" s="29">
        <v>2</v>
      </c>
    </row>
    <row r="65" spans="1:16" ht="15" thickBot="1" x14ac:dyDescent="0.35">
      <c r="A65" s="46"/>
      <c r="B65" s="47"/>
      <c r="C65" s="48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67"/>
      <c r="P65" s="43"/>
    </row>
    <row r="66" spans="1:16" x14ac:dyDescent="0.3">
      <c r="A66" s="81" t="s">
        <v>28</v>
      </c>
      <c r="B66" s="13" t="s">
        <v>9</v>
      </c>
      <c r="C66" s="7">
        <v>17.600000000000001</v>
      </c>
      <c r="D66" s="7">
        <v>14.8</v>
      </c>
      <c r="E66" s="7">
        <v>16.3</v>
      </c>
      <c r="F66" s="7">
        <v>18.7</v>
      </c>
      <c r="G66" s="7">
        <v>24.7</v>
      </c>
      <c r="H66" s="7">
        <v>30.1</v>
      </c>
      <c r="I66" s="7">
        <v>30.8</v>
      </c>
      <c r="J66" s="7">
        <v>32.299999999999997</v>
      </c>
      <c r="K66" s="7">
        <v>36.9</v>
      </c>
      <c r="L66" s="7">
        <v>31.5</v>
      </c>
      <c r="M66" s="7">
        <v>24.2</v>
      </c>
      <c r="N66" s="7">
        <v>31.9</v>
      </c>
      <c r="O66" s="69">
        <f>AVERAGE(C66:N66)</f>
        <v>25.816666666666666</v>
      </c>
      <c r="P66" s="49">
        <v>39.575000000000003</v>
      </c>
    </row>
    <row r="67" spans="1:16" x14ac:dyDescent="0.3">
      <c r="A67" s="82"/>
      <c r="B67" s="13" t="s">
        <v>10</v>
      </c>
      <c r="C67" s="11">
        <v>51.1</v>
      </c>
      <c r="D67" s="11">
        <v>39.9</v>
      </c>
      <c r="E67" s="11">
        <v>44</v>
      </c>
      <c r="F67" s="11">
        <v>43.9</v>
      </c>
      <c r="G67" s="11">
        <v>44.5</v>
      </c>
      <c r="H67" s="11">
        <v>44.3</v>
      </c>
      <c r="I67" s="11">
        <v>43.9</v>
      </c>
      <c r="J67" s="5">
        <v>43.2</v>
      </c>
      <c r="K67" s="11">
        <v>43.5</v>
      </c>
      <c r="L67" s="11">
        <v>44.8</v>
      </c>
      <c r="M67" s="11">
        <v>36.299999999999997</v>
      </c>
      <c r="N67" s="11">
        <v>41.7</v>
      </c>
      <c r="O67" s="70">
        <f>AVERAGE(C67:N67)</f>
        <v>43.425000000000004</v>
      </c>
      <c r="P67" s="49">
        <v>48.133333</v>
      </c>
    </row>
    <row r="68" spans="1:16" x14ac:dyDescent="0.3">
      <c r="A68" s="82"/>
      <c r="B68" s="13" t="s">
        <v>6</v>
      </c>
      <c r="C68" s="11">
        <v>0</v>
      </c>
      <c r="D68" s="11">
        <v>0</v>
      </c>
      <c r="E68" s="11">
        <v>0</v>
      </c>
      <c r="F68" s="11">
        <v>0</v>
      </c>
      <c r="G68" s="11">
        <v>0</v>
      </c>
      <c r="H68" s="11">
        <v>0</v>
      </c>
      <c r="I68" s="11">
        <v>0</v>
      </c>
      <c r="J68" s="11">
        <v>0</v>
      </c>
      <c r="K68" s="11">
        <v>0</v>
      </c>
      <c r="L68" s="11">
        <v>0</v>
      </c>
      <c r="M68" s="11">
        <v>0</v>
      </c>
      <c r="N68" s="11">
        <v>0</v>
      </c>
      <c r="O68" s="70">
        <f>AVERAGE(C68:N68)</f>
        <v>0</v>
      </c>
      <c r="P68" s="49">
        <v>0</v>
      </c>
    </row>
    <row r="69" spans="1:16" ht="15" thickBot="1" x14ac:dyDescent="0.35">
      <c r="A69" s="83"/>
      <c r="B69" s="36" t="s">
        <v>29</v>
      </c>
      <c r="C69" s="23">
        <f>AVERAGE(C66:C67)</f>
        <v>34.35</v>
      </c>
      <c r="D69" s="23">
        <f t="shared" ref="D69:N69" si="25">AVERAGE(D66:D67)</f>
        <v>27.35</v>
      </c>
      <c r="E69" s="23">
        <f t="shared" si="25"/>
        <v>30.15</v>
      </c>
      <c r="F69" s="23">
        <f t="shared" si="25"/>
        <v>31.299999999999997</v>
      </c>
      <c r="G69" s="23">
        <f t="shared" si="25"/>
        <v>34.6</v>
      </c>
      <c r="H69" s="23">
        <f t="shared" si="25"/>
        <v>37.200000000000003</v>
      </c>
      <c r="I69" s="23">
        <f>AVERAGE(I66:I67)</f>
        <v>37.35</v>
      </c>
      <c r="J69" s="23">
        <f t="shared" si="25"/>
        <v>37.75</v>
      </c>
      <c r="K69" s="23">
        <f t="shared" si="25"/>
        <v>40.200000000000003</v>
      </c>
      <c r="L69" s="23">
        <f t="shared" si="25"/>
        <v>38.15</v>
      </c>
      <c r="M69" s="23">
        <f t="shared" si="25"/>
        <v>30.25</v>
      </c>
      <c r="N69" s="23">
        <f t="shared" si="25"/>
        <v>36.799999999999997</v>
      </c>
      <c r="O69" s="66">
        <f>AVERAGE(C69:N69)</f>
        <v>34.62083333333333</v>
      </c>
      <c r="P69" s="49">
        <v>43.854166999999997</v>
      </c>
    </row>
    <row r="70" spans="1:16" ht="15" thickBot="1" x14ac:dyDescent="0.35">
      <c r="A70" s="38"/>
      <c r="B70" s="38"/>
      <c r="C70" s="42"/>
      <c r="D70" s="48"/>
      <c r="E70" s="48"/>
      <c r="F70" s="50"/>
      <c r="G70" s="48"/>
      <c r="H70" s="48"/>
      <c r="I70" s="48"/>
      <c r="J70" s="48"/>
      <c r="K70" s="48"/>
      <c r="L70" s="48"/>
      <c r="M70" s="48"/>
      <c r="N70" s="48"/>
      <c r="O70" s="67"/>
      <c r="P70" s="43"/>
    </row>
    <row r="71" spans="1:16" ht="15" thickBot="1" x14ac:dyDescent="0.35">
      <c r="A71" s="81" t="s">
        <v>30</v>
      </c>
      <c r="B71" s="51" t="s">
        <v>9</v>
      </c>
      <c r="C71" s="52">
        <f>((C35+C39+C43)/C31)</f>
        <v>1</v>
      </c>
      <c r="D71" s="52">
        <f t="shared" ref="C71:N72" si="26">((D35+D39+D43)/D31)</f>
        <v>0.8928571428571429</v>
      </c>
      <c r="E71" s="52">
        <f t="shared" si="26"/>
        <v>0.76</v>
      </c>
      <c r="F71" s="52">
        <f t="shared" si="26"/>
        <v>0.8928571428571429</v>
      </c>
      <c r="G71" s="52">
        <f t="shared" si="26"/>
        <v>0.9375</v>
      </c>
      <c r="H71" s="52">
        <f t="shared" si="26"/>
        <v>0.81081081081081086</v>
      </c>
      <c r="I71" s="52">
        <f t="shared" si="26"/>
        <v>0.96153846153846156</v>
      </c>
      <c r="J71" s="52">
        <f t="shared" si="26"/>
        <v>0.94117647058823528</v>
      </c>
      <c r="K71" s="52">
        <f t="shared" si="26"/>
        <v>0.91891891891891897</v>
      </c>
      <c r="L71" s="52">
        <f t="shared" si="26"/>
        <v>0.97872340425531912</v>
      </c>
      <c r="M71" s="52">
        <f t="shared" si="26"/>
        <v>1</v>
      </c>
      <c r="N71" s="52">
        <f t="shared" si="26"/>
        <v>0.97619047619047616</v>
      </c>
      <c r="O71" s="52">
        <f>AVERAGE(C71:N71)</f>
        <v>0.92254773566804238</v>
      </c>
      <c r="P71" s="53">
        <v>0.96299999999999997</v>
      </c>
    </row>
    <row r="72" spans="1:16" ht="15" thickBot="1" x14ac:dyDescent="0.35">
      <c r="A72" s="82"/>
      <c r="B72" s="51" t="s">
        <v>10</v>
      </c>
      <c r="C72" s="52">
        <f t="shared" si="26"/>
        <v>0.92592592592592593</v>
      </c>
      <c r="D72" s="52">
        <f t="shared" si="26"/>
        <v>1</v>
      </c>
      <c r="E72" s="52">
        <f t="shared" si="26"/>
        <v>1</v>
      </c>
      <c r="F72" s="52">
        <f t="shared" si="26"/>
        <v>0.97297297297297303</v>
      </c>
      <c r="G72" s="52">
        <f t="shared" si="26"/>
        <v>1</v>
      </c>
      <c r="H72" s="52">
        <f t="shared" si="26"/>
        <v>1</v>
      </c>
      <c r="I72" s="52">
        <f t="shared" si="26"/>
        <v>1</v>
      </c>
      <c r="J72" s="52">
        <f t="shared" si="26"/>
        <v>1</v>
      </c>
      <c r="K72" s="52">
        <f>((K36+K40+K44+K62)/K32)</f>
        <v>1</v>
      </c>
      <c r="L72" s="52">
        <f t="shared" si="26"/>
        <v>1</v>
      </c>
      <c r="M72" s="52">
        <f t="shared" si="26"/>
        <v>0.95833333333333337</v>
      </c>
      <c r="N72" s="52">
        <f t="shared" si="26"/>
        <v>0.9642857142857143</v>
      </c>
      <c r="O72" s="52">
        <f>AVERAGE(C72:N72)</f>
        <v>0.98512649554316223</v>
      </c>
      <c r="P72" s="53">
        <v>0.98299999999999998</v>
      </c>
    </row>
    <row r="73" spans="1:16" ht="15" thickBot="1" x14ac:dyDescent="0.35">
      <c r="A73" s="83"/>
      <c r="B73" s="54" t="s">
        <v>29</v>
      </c>
      <c r="C73" s="55">
        <f t="shared" ref="C73:N73" si="27">((C38+C42+C46)/C34)</f>
        <v>0.96969696969696972</v>
      </c>
      <c r="D73" s="55">
        <f t="shared" si="27"/>
        <v>0.95081967213114749</v>
      </c>
      <c r="E73" s="55">
        <f t="shared" si="27"/>
        <v>0.89473684210526316</v>
      </c>
      <c r="F73" s="55">
        <f t="shared" si="27"/>
        <v>0.93846153846153846</v>
      </c>
      <c r="G73" s="55">
        <f t="shared" si="27"/>
        <v>0.9642857142857143</v>
      </c>
      <c r="H73" s="55">
        <f t="shared" si="27"/>
        <v>0.9</v>
      </c>
      <c r="I73" s="55">
        <f t="shared" si="27"/>
        <v>0.97560975609756095</v>
      </c>
      <c r="J73" s="55">
        <f t="shared" si="27"/>
        <v>0.96907216494845361</v>
      </c>
      <c r="K73" s="55">
        <f t="shared" si="27"/>
        <v>0.94444444444444442</v>
      </c>
      <c r="L73" s="55">
        <f t="shared" si="27"/>
        <v>0.98717948717948723</v>
      </c>
      <c r="M73" s="55">
        <f t="shared" si="27"/>
        <v>0.98734177215189878</v>
      </c>
      <c r="N73" s="55">
        <f t="shared" si="27"/>
        <v>0.97142857142857142</v>
      </c>
      <c r="O73" s="75">
        <f>((O38+O42+O46)/O34)</f>
        <v>0.95712630359212048</v>
      </c>
      <c r="P73" s="56">
        <v>0.97170000000000001</v>
      </c>
    </row>
    <row r="74" spans="1:16" ht="15" thickBot="1" x14ac:dyDescent="0.35">
      <c r="A74" s="46"/>
      <c r="B74" s="57"/>
      <c r="C74" s="42"/>
      <c r="D74" s="48"/>
      <c r="E74" s="48"/>
      <c r="F74" s="58"/>
      <c r="G74" s="48"/>
      <c r="H74" s="48"/>
      <c r="I74" s="48"/>
      <c r="J74" s="48"/>
      <c r="K74" s="48"/>
      <c r="L74" s="48"/>
      <c r="M74" s="48"/>
      <c r="N74" s="48"/>
      <c r="O74" s="67"/>
      <c r="P74" s="43"/>
    </row>
    <row r="75" spans="1:16" x14ac:dyDescent="0.3">
      <c r="A75" s="78" t="s">
        <v>31</v>
      </c>
      <c r="B75" s="28" t="s">
        <v>32</v>
      </c>
      <c r="C75" s="7">
        <v>20</v>
      </c>
      <c r="D75" s="7">
        <v>5</v>
      </c>
      <c r="E75" s="7">
        <v>3</v>
      </c>
      <c r="F75" s="7">
        <v>5</v>
      </c>
      <c r="G75" s="7">
        <v>19</v>
      </c>
      <c r="H75" s="7">
        <v>20</v>
      </c>
      <c r="I75" s="7">
        <v>28</v>
      </c>
      <c r="J75" s="7">
        <v>16</v>
      </c>
      <c r="K75" s="7">
        <v>13</v>
      </c>
      <c r="L75" s="7">
        <v>26</v>
      </c>
      <c r="M75" s="7">
        <v>18</v>
      </c>
      <c r="N75" s="7">
        <v>21</v>
      </c>
      <c r="O75" s="68">
        <f>SUM(C75:N75)</f>
        <v>194</v>
      </c>
      <c r="P75" s="59">
        <v>151</v>
      </c>
    </row>
    <row r="76" spans="1:16" x14ac:dyDescent="0.3">
      <c r="A76" s="79"/>
      <c r="B76" s="13" t="s">
        <v>33</v>
      </c>
      <c r="C76" s="11">
        <v>14</v>
      </c>
      <c r="D76" s="11">
        <v>8</v>
      </c>
      <c r="E76" s="11">
        <v>5</v>
      </c>
      <c r="F76" s="11">
        <v>12</v>
      </c>
      <c r="G76" s="11">
        <v>16</v>
      </c>
      <c r="H76" s="11">
        <v>11</v>
      </c>
      <c r="I76" s="11">
        <v>23</v>
      </c>
      <c r="J76" s="11">
        <v>18</v>
      </c>
      <c r="K76" s="11">
        <v>10</v>
      </c>
      <c r="L76" s="11">
        <v>14</v>
      </c>
      <c r="M76" s="11">
        <v>15</v>
      </c>
      <c r="N76" s="11">
        <v>8</v>
      </c>
      <c r="O76" s="65">
        <f t="shared" ref="O76:O79" si="28">SUM(C76:N76)</f>
        <v>154</v>
      </c>
      <c r="P76" s="59">
        <v>161</v>
      </c>
    </row>
    <row r="77" spans="1:16" x14ac:dyDescent="0.3">
      <c r="A77" s="79"/>
      <c r="B77" s="13" t="s">
        <v>34</v>
      </c>
      <c r="C77" s="11">
        <v>8</v>
      </c>
      <c r="D77" s="11">
        <v>13</v>
      </c>
      <c r="E77" s="11">
        <v>11</v>
      </c>
      <c r="F77" s="11">
        <v>17</v>
      </c>
      <c r="G77" s="11">
        <v>9</v>
      </c>
      <c r="H77" s="11">
        <v>13</v>
      </c>
      <c r="I77" s="11">
        <v>12</v>
      </c>
      <c r="J77" s="11">
        <v>9</v>
      </c>
      <c r="K77" s="11">
        <v>11</v>
      </c>
      <c r="L77" s="11">
        <v>6</v>
      </c>
      <c r="M77" s="11">
        <v>5</v>
      </c>
      <c r="N77" s="11">
        <v>3</v>
      </c>
      <c r="O77" s="65">
        <f t="shared" si="28"/>
        <v>117</v>
      </c>
      <c r="P77" s="59">
        <v>110</v>
      </c>
    </row>
    <row r="78" spans="1:16" x14ac:dyDescent="0.3">
      <c r="A78" s="79"/>
      <c r="B78" s="13" t="s">
        <v>35</v>
      </c>
      <c r="C78" s="11">
        <v>6</v>
      </c>
      <c r="D78" s="11">
        <v>18</v>
      </c>
      <c r="E78" s="11">
        <v>9</v>
      </c>
      <c r="F78" s="11">
        <v>17</v>
      </c>
      <c r="G78" s="11">
        <v>11</v>
      </c>
      <c r="H78" s="11">
        <v>9</v>
      </c>
      <c r="I78" s="11">
        <v>13</v>
      </c>
      <c r="J78" s="11">
        <v>16</v>
      </c>
      <c r="K78" s="5">
        <v>15</v>
      </c>
      <c r="L78" s="11">
        <v>9</v>
      </c>
      <c r="M78" s="11">
        <v>5</v>
      </c>
      <c r="N78" s="11">
        <v>6</v>
      </c>
      <c r="O78" s="65">
        <f t="shared" si="28"/>
        <v>134</v>
      </c>
      <c r="P78" s="59">
        <v>133</v>
      </c>
    </row>
    <row r="79" spans="1:16" x14ac:dyDescent="0.3">
      <c r="A79" s="79"/>
      <c r="B79" s="13" t="s">
        <v>6</v>
      </c>
      <c r="C79" s="11">
        <v>0</v>
      </c>
      <c r="D79" s="11">
        <v>0</v>
      </c>
      <c r="E79" s="11">
        <v>0</v>
      </c>
      <c r="F79" s="11">
        <v>0</v>
      </c>
      <c r="G79" s="11">
        <v>0</v>
      </c>
      <c r="H79" s="11">
        <v>0</v>
      </c>
      <c r="I79" s="11">
        <v>0</v>
      </c>
      <c r="J79" s="11">
        <v>0</v>
      </c>
      <c r="K79" s="11">
        <v>0</v>
      </c>
      <c r="L79" s="11">
        <v>0</v>
      </c>
      <c r="M79" s="11">
        <v>0</v>
      </c>
      <c r="N79" s="11">
        <v>0</v>
      </c>
      <c r="O79" s="65">
        <f t="shared" si="28"/>
        <v>0</v>
      </c>
      <c r="P79" s="59">
        <v>0</v>
      </c>
    </row>
    <row r="80" spans="1:16" ht="15" thickBot="1" x14ac:dyDescent="0.35">
      <c r="A80" s="80"/>
      <c r="B80" s="32" t="s">
        <v>7</v>
      </c>
      <c r="C80" s="23">
        <f>SUM(C75:C79)</f>
        <v>48</v>
      </c>
      <c r="D80" s="23">
        <f t="shared" ref="D80:N80" si="29">SUM(D75:D79)</f>
        <v>44</v>
      </c>
      <c r="E80" s="23">
        <f t="shared" si="29"/>
        <v>28</v>
      </c>
      <c r="F80" s="23">
        <f t="shared" si="29"/>
        <v>51</v>
      </c>
      <c r="G80" s="23">
        <f t="shared" si="29"/>
        <v>55</v>
      </c>
      <c r="H80" s="23">
        <f t="shared" si="29"/>
        <v>53</v>
      </c>
      <c r="I80" s="23">
        <f t="shared" si="29"/>
        <v>76</v>
      </c>
      <c r="J80" s="23">
        <f t="shared" si="29"/>
        <v>59</v>
      </c>
      <c r="K80" s="23">
        <f t="shared" si="29"/>
        <v>49</v>
      </c>
      <c r="L80" s="23">
        <f t="shared" si="29"/>
        <v>55</v>
      </c>
      <c r="M80" s="23">
        <f t="shared" si="29"/>
        <v>43</v>
      </c>
      <c r="N80" s="60">
        <f t="shared" si="29"/>
        <v>38</v>
      </c>
      <c r="O80" s="66">
        <f>SUM(C80:N80)</f>
        <v>599</v>
      </c>
      <c r="P80" s="61">
        <v>555</v>
      </c>
    </row>
    <row r="81" spans="1:16" x14ac:dyDescent="0.3">
      <c r="A81" s="78" t="s">
        <v>36</v>
      </c>
      <c r="B81" s="62" t="s">
        <v>32</v>
      </c>
      <c r="C81" s="7">
        <v>6</v>
      </c>
      <c r="D81" s="7">
        <v>7</v>
      </c>
      <c r="E81" s="7">
        <v>8</v>
      </c>
      <c r="F81" s="7">
        <v>7</v>
      </c>
      <c r="G81" s="7">
        <v>20</v>
      </c>
      <c r="H81" s="7">
        <v>13</v>
      </c>
      <c r="I81" s="7">
        <v>10</v>
      </c>
      <c r="J81" s="7">
        <v>21</v>
      </c>
      <c r="K81" s="7">
        <v>6</v>
      </c>
      <c r="L81" s="7">
        <v>18</v>
      </c>
      <c r="M81" s="7">
        <v>10</v>
      </c>
      <c r="N81" s="7">
        <v>9</v>
      </c>
      <c r="O81" s="65">
        <f>SUM(C81:N81)</f>
        <v>135</v>
      </c>
      <c r="P81" s="21">
        <v>96</v>
      </c>
    </row>
    <row r="82" spans="1:16" x14ac:dyDescent="0.3">
      <c r="A82" s="79"/>
      <c r="B82" s="62" t="s">
        <v>33</v>
      </c>
      <c r="C82" s="11">
        <v>8</v>
      </c>
      <c r="D82" s="11">
        <v>9</v>
      </c>
      <c r="E82" s="11">
        <v>6</v>
      </c>
      <c r="F82" s="11">
        <v>9</v>
      </c>
      <c r="G82" s="11">
        <v>10</v>
      </c>
      <c r="H82" s="11">
        <v>8</v>
      </c>
      <c r="I82" s="11">
        <v>0</v>
      </c>
      <c r="J82" s="11">
        <v>15</v>
      </c>
      <c r="K82" s="11">
        <v>4</v>
      </c>
      <c r="L82" s="11">
        <v>8</v>
      </c>
      <c r="M82" s="11">
        <v>5</v>
      </c>
      <c r="N82" s="11">
        <v>9</v>
      </c>
      <c r="O82" s="65">
        <f t="shared" ref="O82:O85" si="30">SUM(C82:N82)</f>
        <v>91</v>
      </c>
      <c r="P82" s="21">
        <v>69</v>
      </c>
    </row>
    <row r="83" spans="1:16" x14ac:dyDescent="0.3">
      <c r="A83" s="79"/>
      <c r="B83" s="62" t="s">
        <v>34</v>
      </c>
      <c r="C83" s="11">
        <v>5</v>
      </c>
      <c r="D83" s="11">
        <v>7</v>
      </c>
      <c r="E83" s="11">
        <v>7</v>
      </c>
      <c r="F83" s="11">
        <v>12</v>
      </c>
      <c r="G83" s="11">
        <v>9</v>
      </c>
      <c r="H83" s="11">
        <v>5</v>
      </c>
      <c r="I83" s="11">
        <v>11</v>
      </c>
      <c r="J83" s="11">
        <v>15</v>
      </c>
      <c r="K83" s="11">
        <v>6</v>
      </c>
      <c r="L83" s="11">
        <v>13</v>
      </c>
      <c r="M83" s="11">
        <v>7</v>
      </c>
      <c r="N83" s="11">
        <v>10</v>
      </c>
      <c r="O83" s="65">
        <f t="shared" si="30"/>
        <v>107</v>
      </c>
      <c r="P83" s="21">
        <v>171</v>
      </c>
    </row>
    <row r="84" spans="1:16" x14ac:dyDescent="0.3">
      <c r="A84" s="79"/>
      <c r="B84" s="62" t="s">
        <v>35</v>
      </c>
      <c r="C84" s="11">
        <v>7</v>
      </c>
      <c r="D84" s="11">
        <v>10</v>
      </c>
      <c r="E84" s="11">
        <v>6</v>
      </c>
      <c r="F84" s="11">
        <v>7</v>
      </c>
      <c r="G84" s="11">
        <v>8</v>
      </c>
      <c r="H84" s="11">
        <v>6</v>
      </c>
      <c r="I84" s="11">
        <v>13</v>
      </c>
      <c r="J84" s="11">
        <v>16</v>
      </c>
      <c r="K84" s="5">
        <v>6</v>
      </c>
      <c r="L84" s="11">
        <v>13</v>
      </c>
      <c r="M84" s="11">
        <v>8</v>
      </c>
      <c r="N84" s="11">
        <v>4</v>
      </c>
      <c r="O84" s="65">
        <f t="shared" si="30"/>
        <v>104</v>
      </c>
      <c r="P84" s="21">
        <v>149</v>
      </c>
    </row>
    <row r="85" spans="1:16" x14ac:dyDescent="0.3">
      <c r="A85" s="79"/>
      <c r="B85" s="62" t="s">
        <v>6</v>
      </c>
      <c r="C85" s="11">
        <v>0</v>
      </c>
      <c r="D85" s="11">
        <v>0</v>
      </c>
      <c r="E85" s="11">
        <v>0</v>
      </c>
      <c r="F85" s="11">
        <v>0</v>
      </c>
      <c r="G85" s="11">
        <v>0</v>
      </c>
      <c r="H85" s="11">
        <v>0</v>
      </c>
      <c r="I85" s="11">
        <v>12</v>
      </c>
      <c r="J85" s="11">
        <v>0</v>
      </c>
      <c r="K85" s="11">
        <v>0</v>
      </c>
      <c r="L85" s="11">
        <v>0</v>
      </c>
      <c r="M85" s="11">
        <v>0</v>
      </c>
      <c r="N85" s="11">
        <v>0</v>
      </c>
      <c r="O85" s="65">
        <f t="shared" si="30"/>
        <v>12</v>
      </c>
      <c r="P85" s="21">
        <v>0</v>
      </c>
    </row>
    <row r="86" spans="1:16" ht="15" thickBot="1" x14ac:dyDescent="0.35">
      <c r="A86" s="80"/>
      <c r="B86" s="36" t="s">
        <v>7</v>
      </c>
      <c r="C86" s="15">
        <f>SUM(C81:C85)</f>
        <v>26</v>
      </c>
      <c r="D86" s="15">
        <f t="shared" ref="D86:N86" si="31">SUM(D81:D85)</f>
        <v>33</v>
      </c>
      <c r="E86" s="15">
        <f t="shared" si="31"/>
        <v>27</v>
      </c>
      <c r="F86" s="15">
        <f t="shared" si="31"/>
        <v>35</v>
      </c>
      <c r="G86" s="15">
        <f t="shared" si="31"/>
        <v>47</v>
      </c>
      <c r="H86" s="15">
        <f t="shared" si="31"/>
        <v>32</v>
      </c>
      <c r="I86" s="15">
        <f t="shared" si="31"/>
        <v>46</v>
      </c>
      <c r="J86" s="15">
        <f t="shared" si="31"/>
        <v>67</v>
      </c>
      <c r="K86" s="15">
        <f t="shared" si="31"/>
        <v>22</v>
      </c>
      <c r="L86" s="15">
        <f t="shared" si="31"/>
        <v>52</v>
      </c>
      <c r="M86" s="15">
        <f>SUM(M81:M85)</f>
        <v>30</v>
      </c>
      <c r="N86" s="15">
        <f t="shared" si="31"/>
        <v>32</v>
      </c>
      <c r="O86" s="66">
        <f>SUM(C86:N86)</f>
        <v>449</v>
      </c>
      <c r="P86" s="24">
        <v>485</v>
      </c>
    </row>
    <row r="87" spans="1:16" x14ac:dyDescent="0.3">
      <c r="A87" s="78" t="s">
        <v>37</v>
      </c>
      <c r="B87" s="28" t="s">
        <v>38</v>
      </c>
      <c r="C87" s="7">
        <v>2</v>
      </c>
      <c r="D87" s="7">
        <v>0</v>
      </c>
      <c r="E87" s="7">
        <v>1</v>
      </c>
      <c r="F87" s="7">
        <v>0</v>
      </c>
      <c r="G87" s="7">
        <v>1</v>
      </c>
      <c r="H87" s="7">
        <v>0</v>
      </c>
      <c r="I87" s="7">
        <v>2</v>
      </c>
      <c r="J87" s="7">
        <v>1</v>
      </c>
      <c r="K87" s="7">
        <v>1</v>
      </c>
      <c r="L87" s="7">
        <v>1</v>
      </c>
      <c r="M87" s="7">
        <v>2</v>
      </c>
      <c r="N87" s="7">
        <v>1</v>
      </c>
      <c r="O87" s="65">
        <f>SUM(C87:N87)</f>
        <v>12</v>
      </c>
      <c r="P87" s="29">
        <v>4</v>
      </c>
    </row>
    <row r="88" spans="1:16" x14ac:dyDescent="0.3">
      <c r="A88" s="79"/>
      <c r="B88" s="13" t="s">
        <v>39</v>
      </c>
      <c r="C88" s="11">
        <v>0</v>
      </c>
      <c r="D88" s="11">
        <v>0</v>
      </c>
      <c r="E88" s="11">
        <v>0</v>
      </c>
      <c r="F88" s="11">
        <v>0</v>
      </c>
      <c r="G88" s="11">
        <v>1</v>
      </c>
      <c r="H88" s="11">
        <v>0</v>
      </c>
      <c r="I88" s="11">
        <v>0</v>
      </c>
      <c r="J88" s="11">
        <v>1</v>
      </c>
      <c r="K88" s="11">
        <v>0</v>
      </c>
      <c r="L88" s="11">
        <v>0</v>
      </c>
      <c r="M88" s="11">
        <v>0</v>
      </c>
      <c r="N88" s="11">
        <v>1</v>
      </c>
      <c r="O88" s="65">
        <f t="shared" ref="O88:O91" si="32">SUM(C88:N88)</f>
        <v>3</v>
      </c>
      <c r="P88" s="29">
        <v>6</v>
      </c>
    </row>
    <row r="89" spans="1:16" x14ac:dyDescent="0.3">
      <c r="A89" s="79"/>
      <c r="B89" s="13" t="s">
        <v>40</v>
      </c>
      <c r="C89" s="11">
        <v>0</v>
      </c>
      <c r="D89" s="11">
        <v>0</v>
      </c>
      <c r="E89" s="11">
        <v>0</v>
      </c>
      <c r="F89" s="11">
        <v>0</v>
      </c>
      <c r="G89" s="11">
        <v>0</v>
      </c>
      <c r="H89" s="11">
        <v>1</v>
      </c>
      <c r="I89" s="11">
        <v>1</v>
      </c>
      <c r="J89" s="11">
        <v>3</v>
      </c>
      <c r="K89" s="11">
        <v>0</v>
      </c>
      <c r="L89" s="11">
        <v>0</v>
      </c>
      <c r="M89" s="11">
        <v>1</v>
      </c>
      <c r="N89" s="11">
        <v>0</v>
      </c>
      <c r="O89" s="65">
        <f t="shared" si="32"/>
        <v>6</v>
      </c>
      <c r="P89" s="29">
        <v>2</v>
      </c>
    </row>
    <row r="90" spans="1:16" x14ac:dyDescent="0.3">
      <c r="A90" s="79"/>
      <c r="B90" s="13" t="s">
        <v>41</v>
      </c>
      <c r="C90" s="11">
        <v>0</v>
      </c>
      <c r="D90" s="11">
        <v>0</v>
      </c>
      <c r="E90" s="11">
        <v>0</v>
      </c>
      <c r="F90" s="11">
        <v>0</v>
      </c>
      <c r="G90" s="11">
        <v>0</v>
      </c>
      <c r="H90" s="11">
        <v>0</v>
      </c>
      <c r="I90" s="11">
        <v>0</v>
      </c>
      <c r="J90" s="11">
        <v>0</v>
      </c>
      <c r="K90" s="5">
        <v>0</v>
      </c>
      <c r="L90" s="11">
        <v>0</v>
      </c>
      <c r="M90" s="11">
        <v>0</v>
      </c>
      <c r="N90" s="11">
        <v>0</v>
      </c>
      <c r="O90" s="65">
        <f t="shared" si="32"/>
        <v>0</v>
      </c>
      <c r="P90" s="29">
        <v>1</v>
      </c>
    </row>
    <row r="91" spans="1:16" x14ac:dyDescent="0.3">
      <c r="A91" s="79"/>
      <c r="B91" s="13" t="s">
        <v>6</v>
      </c>
      <c r="C91" s="11">
        <v>3</v>
      </c>
      <c r="D91" s="11">
        <v>0</v>
      </c>
      <c r="E91" s="11">
        <v>4</v>
      </c>
      <c r="F91" s="11">
        <v>1</v>
      </c>
      <c r="G91" s="11">
        <v>3</v>
      </c>
      <c r="H91" s="11">
        <v>6</v>
      </c>
      <c r="I91" s="11">
        <v>4</v>
      </c>
      <c r="J91" s="11">
        <v>4</v>
      </c>
      <c r="K91" s="11">
        <v>1</v>
      </c>
      <c r="L91" s="11">
        <v>4</v>
      </c>
      <c r="M91" s="11">
        <v>1</v>
      </c>
      <c r="N91" s="11">
        <v>3</v>
      </c>
      <c r="O91" s="65">
        <f t="shared" si="32"/>
        <v>34</v>
      </c>
      <c r="P91" s="29">
        <v>5</v>
      </c>
    </row>
    <row r="92" spans="1:16" ht="15" thickBot="1" x14ac:dyDescent="0.35">
      <c r="A92" s="80"/>
      <c r="B92" s="32" t="s">
        <v>7</v>
      </c>
      <c r="C92" s="23">
        <f>SUM(C87:C91)</f>
        <v>5</v>
      </c>
      <c r="D92" s="23">
        <f>SUM(D87:D91)</f>
        <v>0</v>
      </c>
      <c r="E92" s="23">
        <f t="shared" ref="E92:N92" si="33">SUM(E87:E91)</f>
        <v>5</v>
      </c>
      <c r="F92" s="23">
        <f t="shared" si="33"/>
        <v>1</v>
      </c>
      <c r="G92" s="23">
        <f t="shared" si="33"/>
        <v>5</v>
      </c>
      <c r="H92" s="23">
        <f t="shared" si="33"/>
        <v>7</v>
      </c>
      <c r="I92" s="23">
        <f t="shared" si="33"/>
        <v>7</v>
      </c>
      <c r="J92" s="23">
        <f t="shared" si="33"/>
        <v>9</v>
      </c>
      <c r="K92" s="23">
        <f t="shared" si="33"/>
        <v>2</v>
      </c>
      <c r="L92" s="23">
        <f t="shared" si="33"/>
        <v>5</v>
      </c>
      <c r="M92" s="23">
        <f t="shared" si="33"/>
        <v>4</v>
      </c>
      <c r="N92" s="23">
        <f t="shared" si="33"/>
        <v>5</v>
      </c>
      <c r="O92" s="66">
        <f>SUM(C92:N92)</f>
        <v>55</v>
      </c>
      <c r="P92" s="24">
        <v>18</v>
      </c>
    </row>
    <row r="93" spans="1:16" x14ac:dyDescent="0.3">
      <c r="A93" s="78" t="s">
        <v>42</v>
      </c>
      <c r="B93" s="28" t="s">
        <v>43</v>
      </c>
      <c r="C93" s="7">
        <v>14</v>
      </c>
      <c r="D93" s="7">
        <v>18</v>
      </c>
      <c r="E93" s="7">
        <v>19</v>
      </c>
      <c r="F93" s="7">
        <v>16</v>
      </c>
      <c r="G93" s="7">
        <v>13</v>
      </c>
      <c r="H93" s="7">
        <v>14</v>
      </c>
      <c r="I93" s="7">
        <v>15</v>
      </c>
      <c r="J93" s="7">
        <v>18</v>
      </c>
      <c r="K93" s="7">
        <v>0</v>
      </c>
      <c r="L93" s="7">
        <v>7</v>
      </c>
      <c r="M93" s="7">
        <v>9</v>
      </c>
      <c r="N93" s="7">
        <v>12</v>
      </c>
      <c r="O93" s="68">
        <f>SUM(C93:N93)</f>
        <v>155</v>
      </c>
      <c r="P93" s="29">
        <v>206</v>
      </c>
    </row>
    <row r="94" spans="1:16" x14ac:dyDescent="0.3">
      <c r="A94" s="79"/>
      <c r="B94" s="13" t="s">
        <v>44</v>
      </c>
      <c r="C94" s="11">
        <v>0</v>
      </c>
      <c r="D94" s="11">
        <v>6</v>
      </c>
      <c r="E94" s="11">
        <v>5</v>
      </c>
      <c r="F94" s="11">
        <v>3</v>
      </c>
      <c r="G94" s="11">
        <v>3</v>
      </c>
      <c r="H94" s="11">
        <v>2</v>
      </c>
      <c r="I94" s="11">
        <v>8</v>
      </c>
      <c r="J94" s="11">
        <v>4</v>
      </c>
      <c r="K94" s="11">
        <v>0</v>
      </c>
      <c r="L94" s="11">
        <v>0</v>
      </c>
      <c r="M94" s="11">
        <v>1</v>
      </c>
      <c r="N94" s="11">
        <v>1</v>
      </c>
      <c r="O94" s="65">
        <f t="shared" ref="O94:O95" si="34">SUM(C94:N94)</f>
        <v>33</v>
      </c>
      <c r="P94" s="29">
        <v>22</v>
      </c>
    </row>
    <row r="95" spans="1:16" ht="15" thickBot="1" x14ac:dyDescent="0.35">
      <c r="A95" s="80"/>
      <c r="B95" s="13" t="s">
        <v>45</v>
      </c>
      <c r="C95" s="11">
        <v>6</v>
      </c>
      <c r="D95" s="11">
        <v>3</v>
      </c>
      <c r="E95" s="11">
        <v>1</v>
      </c>
      <c r="F95" s="11">
        <v>7</v>
      </c>
      <c r="G95" s="11">
        <v>12</v>
      </c>
      <c r="H95" s="11">
        <v>5</v>
      </c>
      <c r="I95" s="11">
        <v>5</v>
      </c>
      <c r="J95" s="11">
        <v>8</v>
      </c>
      <c r="K95" s="11">
        <v>9</v>
      </c>
      <c r="L95" s="11">
        <v>13</v>
      </c>
      <c r="M95" s="11">
        <v>7</v>
      </c>
      <c r="N95" s="11">
        <v>4</v>
      </c>
      <c r="O95" s="71">
        <f t="shared" si="34"/>
        <v>80</v>
      </c>
      <c r="P95" s="29">
        <v>53</v>
      </c>
    </row>
    <row r="96" spans="1:16" x14ac:dyDescent="0.3">
      <c r="A96" s="78" t="s">
        <v>46</v>
      </c>
      <c r="B96" s="28" t="s">
        <v>47</v>
      </c>
      <c r="C96" s="7">
        <v>142</v>
      </c>
      <c r="D96" s="7">
        <v>165</v>
      </c>
      <c r="E96" s="7">
        <v>59</v>
      </c>
      <c r="F96" s="7">
        <v>100</v>
      </c>
      <c r="G96" s="7">
        <v>189</v>
      </c>
      <c r="H96" s="7">
        <v>201</v>
      </c>
      <c r="I96" s="7">
        <v>325</v>
      </c>
      <c r="J96" s="7">
        <v>103</v>
      </c>
      <c r="K96" s="7">
        <v>94</v>
      </c>
      <c r="L96" s="7">
        <v>101</v>
      </c>
      <c r="M96" s="7">
        <v>105</v>
      </c>
      <c r="N96" s="7">
        <v>38</v>
      </c>
      <c r="O96" s="65">
        <f>SUM(C96:N96)</f>
        <v>1622</v>
      </c>
      <c r="P96" s="29">
        <v>2731</v>
      </c>
    </row>
    <row r="97" spans="1:16" x14ac:dyDescent="0.3">
      <c r="A97" s="79"/>
      <c r="B97" s="13" t="s">
        <v>48</v>
      </c>
      <c r="C97" s="11">
        <v>171</v>
      </c>
      <c r="D97" s="11">
        <v>189</v>
      </c>
      <c r="E97" s="11">
        <v>248</v>
      </c>
      <c r="F97" s="11">
        <v>221</v>
      </c>
      <c r="G97" s="11">
        <v>255</v>
      </c>
      <c r="H97" s="11">
        <v>174</v>
      </c>
      <c r="I97" s="11">
        <v>135</v>
      </c>
      <c r="J97" s="11">
        <v>264</v>
      </c>
      <c r="K97" s="11">
        <v>269</v>
      </c>
      <c r="L97" s="11">
        <v>240</v>
      </c>
      <c r="M97" s="11">
        <v>228</v>
      </c>
      <c r="N97" s="11">
        <v>191</v>
      </c>
      <c r="O97" s="65">
        <f>SUM(C97:N97)</f>
        <v>2585</v>
      </c>
      <c r="P97" s="29">
        <v>2563</v>
      </c>
    </row>
    <row r="98" spans="1:16" ht="15" thickBot="1" x14ac:dyDescent="0.35">
      <c r="A98" s="80"/>
      <c r="B98" s="32" t="s">
        <v>7</v>
      </c>
      <c r="C98" s="15">
        <f>SUM(C96:C97)</f>
        <v>313</v>
      </c>
      <c r="D98" s="15">
        <f>SUM(D96:D97)</f>
        <v>354</v>
      </c>
      <c r="E98" s="15">
        <f t="shared" ref="E98:N98" si="35">SUM(E96:E97)</f>
        <v>307</v>
      </c>
      <c r="F98" s="15">
        <f t="shared" si="35"/>
        <v>321</v>
      </c>
      <c r="G98" s="15">
        <f t="shared" si="35"/>
        <v>444</v>
      </c>
      <c r="H98" s="15">
        <f t="shared" si="35"/>
        <v>375</v>
      </c>
      <c r="I98" s="15">
        <f t="shared" si="35"/>
        <v>460</v>
      </c>
      <c r="J98" s="15">
        <f t="shared" si="35"/>
        <v>367</v>
      </c>
      <c r="K98" s="15">
        <f t="shared" si="35"/>
        <v>363</v>
      </c>
      <c r="L98" s="15">
        <f t="shared" si="35"/>
        <v>341</v>
      </c>
      <c r="M98" s="15">
        <f t="shared" si="35"/>
        <v>333</v>
      </c>
      <c r="N98" s="15">
        <f t="shared" si="35"/>
        <v>229</v>
      </c>
      <c r="O98" s="72">
        <f>SUM(C98:N98)</f>
        <v>4207</v>
      </c>
      <c r="P98" s="64">
        <v>5294</v>
      </c>
    </row>
    <row r="99" spans="1:16" x14ac:dyDescent="0.3">
      <c r="A99" s="25" t="s">
        <v>49</v>
      </c>
      <c r="B99" s="27"/>
      <c r="C99" s="7">
        <v>16</v>
      </c>
      <c r="D99" s="7">
        <v>5</v>
      </c>
      <c r="E99" s="7">
        <v>4</v>
      </c>
      <c r="F99" s="7">
        <v>6</v>
      </c>
      <c r="G99" s="7">
        <v>11</v>
      </c>
      <c r="H99" s="7">
        <v>10</v>
      </c>
      <c r="I99" s="7">
        <v>21</v>
      </c>
      <c r="J99" s="7">
        <v>11</v>
      </c>
      <c r="K99" s="7">
        <v>8</v>
      </c>
      <c r="L99" s="7">
        <v>12</v>
      </c>
      <c r="M99" s="7">
        <v>9</v>
      </c>
      <c r="N99" s="7">
        <v>11</v>
      </c>
      <c r="O99" s="7">
        <f>SUM(C99:N99)</f>
        <v>124</v>
      </c>
      <c r="P99" s="7">
        <v>130</v>
      </c>
    </row>
    <row r="100" spans="1:16" x14ac:dyDescent="0.3">
      <c r="A100" s="30" t="s">
        <v>50</v>
      </c>
      <c r="B100" s="31"/>
      <c r="C100" s="11">
        <v>25</v>
      </c>
      <c r="D100" s="11">
        <v>38</v>
      </c>
      <c r="E100" s="11">
        <v>193</v>
      </c>
      <c r="F100" s="11">
        <v>32</v>
      </c>
      <c r="G100" s="11">
        <v>28</v>
      </c>
      <c r="H100" s="11">
        <v>53</v>
      </c>
      <c r="I100" s="11">
        <v>31</v>
      </c>
      <c r="J100" s="11">
        <v>20</v>
      </c>
      <c r="K100" s="11">
        <v>7</v>
      </c>
      <c r="L100" s="11">
        <v>198</v>
      </c>
      <c r="M100" s="11">
        <v>131</v>
      </c>
      <c r="N100" s="11">
        <v>12</v>
      </c>
      <c r="O100" s="11">
        <f t="shared" ref="O100" si="36">SUM(C100:N100)</f>
        <v>768</v>
      </c>
      <c r="P100" s="11">
        <v>969</v>
      </c>
    </row>
    <row r="101" spans="1:16" x14ac:dyDescent="0.3">
      <c r="A101" s="30" t="s">
        <v>54</v>
      </c>
      <c r="B101" s="31"/>
      <c r="C101" s="11">
        <v>529.1</v>
      </c>
      <c r="D101" s="11">
        <v>603.15</v>
      </c>
      <c r="E101" s="11">
        <v>1257.05</v>
      </c>
      <c r="F101" s="11">
        <v>854.15</v>
      </c>
      <c r="G101" s="11">
        <v>1591.85</v>
      </c>
      <c r="H101" s="11">
        <v>1240.5</v>
      </c>
      <c r="I101" s="65">
        <v>1643.75</v>
      </c>
      <c r="J101" s="11">
        <v>1142.5999999999999</v>
      </c>
      <c r="K101" s="11">
        <v>1086.1500000000001</v>
      </c>
      <c r="L101" s="11">
        <v>1230.05</v>
      </c>
      <c r="M101" s="11">
        <v>470.05</v>
      </c>
      <c r="N101" s="11">
        <v>895.5</v>
      </c>
      <c r="O101" s="11">
        <f>SUM(C101:N101)</f>
        <v>12543.899999999998</v>
      </c>
      <c r="P101" s="11">
        <v>10574.81</v>
      </c>
    </row>
    <row r="102" spans="1:16" ht="16.2" thickBot="1" x14ac:dyDescent="0.35">
      <c r="A102" s="33" t="s">
        <v>55</v>
      </c>
      <c r="B102" s="35"/>
      <c r="C102" s="63">
        <v>1175</v>
      </c>
      <c r="D102" s="63">
        <v>3700</v>
      </c>
      <c r="E102" s="63">
        <v>1300</v>
      </c>
      <c r="F102" s="63">
        <v>242.6</v>
      </c>
      <c r="G102" s="74">
        <v>16798.2</v>
      </c>
      <c r="H102" s="63">
        <v>100</v>
      </c>
      <c r="I102" s="63">
        <v>913.5</v>
      </c>
      <c r="J102" s="76">
        <v>12163.15</v>
      </c>
      <c r="K102" s="34">
        <v>0</v>
      </c>
      <c r="L102" s="63">
        <v>300</v>
      </c>
      <c r="M102" s="77">
        <v>8000</v>
      </c>
      <c r="N102" s="63">
        <v>0</v>
      </c>
      <c r="O102" s="63">
        <f>SUM(C102:N102)</f>
        <v>44692.450000000004</v>
      </c>
      <c r="P102" s="63">
        <v>15151.65</v>
      </c>
    </row>
    <row r="103" spans="1:16" x14ac:dyDescent="0.3">
      <c r="O103" s="73"/>
    </row>
  </sheetData>
  <mergeCells count="39">
    <mergeCell ref="S25:W25"/>
    <mergeCell ref="S26:W26"/>
    <mergeCell ref="S27:W27"/>
    <mergeCell ref="S28:W28"/>
    <mergeCell ref="S9:W9"/>
    <mergeCell ref="S17:W17"/>
    <mergeCell ref="S20:W20"/>
    <mergeCell ref="S21:W21"/>
    <mergeCell ref="S22:W22"/>
    <mergeCell ref="S24:W24"/>
    <mergeCell ref="S16:W16"/>
    <mergeCell ref="S15:W15"/>
    <mergeCell ref="S14:W14"/>
    <mergeCell ref="A2:A5"/>
    <mergeCell ref="A6:A9"/>
    <mergeCell ref="A10:A13"/>
    <mergeCell ref="S10:W10"/>
    <mergeCell ref="S11:W11"/>
    <mergeCell ref="S12:W12"/>
    <mergeCell ref="S13:W13"/>
    <mergeCell ref="A61:A64"/>
    <mergeCell ref="A14:A17"/>
    <mergeCell ref="A18:A21"/>
    <mergeCell ref="A22:A25"/>
    <mergeCell ref="A26:A29"/>
    <mergeCell ref="A31:A34"/>
    <mergeCell ref="A35:A38"/>
    <mergeCell ref="A39:A42"/>
    <mergeCell ref="A43:A46"/>
    <mergeCell ref="A47:A50"/>
    <mergeCell ref="A51:A54"/>
    <mergeCell ref="A55:A60"/>
    <mergeCell ref="A96:A98"/>
    <mergeCell ref="A66:A69"/>
    <mergeCell ref="A71:A73"/>
    <mergeCell ref="A75:A80"/>
    <mergeCell ref="A81:A86"/>
    <mergeCell ref="A87:A92"/>
    <mergeCell ref="A93:A95"/>
  </mergeCells>
  <pageMargins left="0.7" right="0.7" top="0.75" bottom="0.75" header="0.3" footer="0.3"/>
  <ignoredErrors>
    <ignoredError sqref="C5:N5 C69:N69 C98:N98" formulaRange="1"/>
    <ignoredError sqref="O38 G32 L32 K72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Megan Toeller</dc:creator>
  <cp:lastModifiedBy>Megan Toeller</cp:lastModifiedBy>
  <dcterms:created xsi:type="dcterms:W3CDTF">2024-01-04T15:04:37Z</dcterms:created>
  <dcterms:modified xsi:type="dcterms:W3CDTF">2025-03-19T12:40:40Z</dcterms:modified>
</cp:coreProperties>
</file>